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jgrosso\Desktop\"/>
    </mc:Choice>
  </mc:AlternateContent>
  <bookViews>
    <workbookView xWindow="0" yWindow="0" windowWidth="15120" windowHeight="5415" tabRatio="736" activeTab="1"/>
  </bookViews>
  <sheets>
    <sheet name="Disclaimer" sheetId="6" r:id="rId1"/>
    <sheet name="Estimation Calculator" sheetId="4" r:id="rId2"/>
    <sheet name="Loan Forgiveness Worksheet" sheetId="3" r:id="rId3"/>
    <sheet name="Wage Reduction Wksht - Salary" sheetId="5" r:id="rId4"/>
    <sheet name="Wage Reduction Wksht - Hourly" sheetId="9" r:id="rId5"/>
    <sheet name="Sample Payroll &amp; FTE Calc" sheetId="10" r:id="rId6"/>
    <sheet name="Sample Covered &amp; Alternative" sheetId="8" r:id="rId7"/>
  </sheets>
  <definedNames>
    <definedName name="_xlnm.Print_Area" localSheetId="1">'Estimation Calculator'!$B$7:$F$80</definedName>
    <definedName name="_xlnm.Print_Area" localSheetId="4">'Wage Reduction Wksht - Hourly'!$A$8:$F$31</definedName>
    <definedName name="_xlnm.Print_Area" localSheetId="3">'Wage Reduction Wksht - Salary'!$A$8:$G$31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 i="4" l="1"/>
  <c r="F53" i="4"/>
  <c r="K24" i="3" l="1"/>
  <c r="K25" i="3"/>
  <c r="K26" i="3"/>
  <c r="K27" i="3"/>
  <c r="K28" i="3"/>
  <c r="K29" i="3"/>
  <c r="K30" i="3"/>
  <c r="K32" i="3"/>
  <c r="K33" i="3"/>
  <c r="K34" i="3"/>
  <c r="K35" i="3"/>
  <c r="F20" i="4"/>
  <c r="F22" i="4"/>
  <c r="F24" i="4"/>
  <c r="F26" i="4"/>
  <c r="F40" i="4"/>
  <c r="K25" i="5"/>
  <c r="K56" i="3"/>
  <c r="K18" i="3"/>
  <c r="N14" i="10"/>
  <c r="N13" i="10"/>
  <c r="N12" i="10"/>
  <c r="N11" i="10"/>
  <c r="N10" i="10"/>
  <c r="N9" i="10"/>
  <c r="N8" i="10"/>
  <c r="P15" i="10"/>
  <c r="P14" i="10"/>
  <c r="P13" i="10"/>
  <c r="P12" i="10"/>
  <c r="P11" i="10"/>
  <c r="P10" i="10"/>
  <c r="P9" i="10"/>
  <c r="P8" i="10"/>
  <c r="D13" i="10"/>
  <c r="J13" i="10"/>
  <c r="J15" i="10"/>
  <c r="N15" i="10"/>
  <c r="J14" i="10"/>
  <c r="J12" i="10"/>
  <c r="J11" i="10"/>
  <c r="J10" i="10"/>
  <c r="J9" i="10"/>
  <c r="J8" i="10"/>
  <c r="H15" i="10"/>
  <c r="D10" i="10"/>
  <c r="F15" i="10"/>
  <c r="F14" i="10"/>
  <c r="D15" i="10"/>
  <c r="B15" i="10"/>
  <c r="D14" i="10"/>
  <c r="D12" i="10"/>
  <c r="D11" i="10"/>
  <c r="D9" i="10"/>
  <c r="D8" i="10"/>
  <c r="D6" i="10"/>
  <c r="E23" i="9"/>
  <c r="F23" i="9"/>
  <c r="J23" i="9"/>
  <c r="E22" i="9"/>
  <c r="F22" i="9"/>
  <c r="J22" i="9"/>
  <c r="E21" i="9"/>
  <c r="F21" i="9"/>
  <c r="J21" i="9"/>
  <c r="E20" i="9"/>
  <c r="F20" i="9"/>
  <c r="J20" i="9"/>
  <c r="E19" i="9"/>
  <c r="F19" i="9"/>
  <c r="J19" i="9"/>
  <c r="E18" i="9"/>
  <c r="F18" i="9"/>
  <c r="J18" i="9"/>
  <c r="E17" i="9"/>
  <c r="F17" i="9"/>
  <c r="J17" i="9"/>
  <c r="E15" i="9"/>
  <c r="F15" i="9"/>
  <c r="J15" i="9"/>
  <c r="E14" i="9"/>
  <c r="F14" i="9"/>
  <c r="J14" i="9"/>
  <c r="E16" i="9"/>
  <c r="F16" i="9"/>
  <c r="F23" i="5"/>
  <c r="F22" i="5"/>
  <c r="F21" i="5"/>
  <c r="F20" i="5"/>
  <c r="F19" i="5"/>
  <c r="F18" i="5"/>
  <c r="F17" i="5"/>
  <c r="F16" i="5"/>
  <c r="F15" i="5"/>
  <c r="F14" i="5"/>
  <c r="K23" i="5"/>
  <c r="K22" i="5"/>
  <c r="K21" i="5"/>
  <c r="K20" i="5"/>
  <c r="K19" i="5"/>
  <c r="K18" i="5"/>
  <c r="K17" i="5"/>
  <c r="K16" i="5"/>
  <c r="Q48" i="8"/>
  <c r="G48" i="8"/>
  <c r="Q27" i="8"/>
  <c r="G27" i="8"/>
  <c r="K58" i="3"/>
  <c r="K57" i="3"/>
  <c r="K55" i="3"/>
  <c r="K23" i="3"/>
  <c r="K22" i="3"/>
  <c r="B82" i="4"/>
  <c r="J16" i="9"/>
  <c r="J25" i="9"/>
  <c r="E23" i="5"/>
  <c r="G23" i="5"/>
  <c r="E22" i="5"/>
  <c r="G22" i="5"/>
  <c r="E21" i="5"/>
  <c r="G21" i="5"/>
  <c r="E20" i="5"/>
  <c r="G20" i="5"/>
  <c r="E19" i="5"/>
  <c r="G19" i="5"/>
  <c r="E18" i="5"/>
  <c r="G18" i="5"/>
  <c r="E17" i="5"/>
  <c r="G17" i="5"/>
  <c r="E16" i="5"/>
  <c r="G16" i="5"/>
  <c r="E15" i="5"/>
  <c r="E14" i="5"/>
  <c r="G15" i="5"/>
  <c r="K15" i="5"/>
  <c r="G14" i="5"/>
  <c r="K14" i="5"/>
  <c r="J35" i="3"/>
  <c r="I35" i="3"/>
  <c r="H35" i="3"/>
  <c r="G35" i="3"/>
  <c r="F35" i="3"/>
  <c r="E35" i="3"/>
  <c r="D35" i="3"/>
  <c r="C35" i="3"/>
  <c r="K21" i="3"/>
  <c r="J60" i="3"/>
  <c r="I60" i="3"/>
  <c r="H60" i="3"/>
  <c r="G60" i="3"/>
  <c r="F60" i="3"/>
  <c r="E60" i="3"/>
  <c r="D60" i="3"/>
  <c r="C60" i="3"/>
  <c r="K59" i="3"/>
  <c r="K54" i="3"/>
  <c r="K53" i="3"/>
  <c r="K52" i="3"/>
  <c r="J50" i="3"/>
  <c r="I50" i="3"/>
  <c r="H50" i="3"/>
  <c r="G50" i="3"/>
  <c r="F50" i="3"/>
  <c r="E50" i="3"/>
  <c r="D50" i="3"/>
  <c r="C50" i="3"/>
  <c r="K49" i="3"/>
  <c r="K48" i="3"/>
  <c r="K47" i="3"/>
  <c r="J45" i="3"/>
  <c r="I45" i="3"/>
  <c r="H45" i="3"/>
  <c r="G45" i="3"/>
  <c r="F45" i="3"/>
  <c r="E45" i="3"/>
  <c r="D45" i="3"/>
  <c r="C45" i="3"/>
  <c r="K44" i="3"/>
  <c r="K43" i="3"/>
  <c r="K42" i="3"/>
  <c r="K50" i="3"/>
  <c r="K60" i="3"/>
  <c r="K45" i="3"/>
  <c r="B53" i="4" l="1"/>
  <c r="F28" i="4"/>
  <c r="F65" i="4"/>
  <c r="F30" i="4" l="1"/>
  <c r="F32" i="4" s="1"/>
  <c r="F34" i="4" s="1"/>
  <c r="F42" i="4" s="1"/>
  <c r="F55" i="4" s="1"/>
  <c r="F57" i="4" s="1"/>
  <c r="F61" i="4" s="1"/>
  <c r="F63" i="4" s="1"/>
</calcChain>
</file>

<file path=xl/sharedStrings.xml><?xml version="1.0" encoding="utf-8"?>
<sst xmlns="http://schemas.openxmlformats.org/spreadsheetml/2006/main" count="276" uniqueCount="187">
  <si>
    <t>Mortgage Interest</t>
  </si>
  <si>
    <t>PPP Loan Forgiveness Estimator*</t>
  </si>
  <si>
    <t>Date Loan Proceeds Received</t>
  </si>
  <si>
    <t>For 8 weeks subsequent to loan initiation</t>
  </si>
  <si>
    <t>Payroll</t>
  </si>
  <si>
    <t>Week 1</t>
  </si>
  <si>
    <t>Week 2</t>
  </si>
  <si>
    <t>Week 3</t>
  </si>
  <si>
    <t>Week 4</t>
  </si>
  <si>
    <t>Week 5</t>
  </si>
  <si>
    <t>Week 6</t>
  </si>
  <si>
    <t>Week 7</t>
  </si>
  <si>
    <t>Week 8</t>
  </si>
  <si>
    <t>Avg / Sum</t>
  </si>
  <si>
    <t>Include:</t>
  </si>
  <si>
    <t>Salary &amp; Wages</t>
  </si>
  <si>
    <t>State &amp; Local payroll tax</t>
  </si>
  <si>
    <t>Compensation of an employee whose principal residence is outside of the U.S.A</t>
  </si>
  <si>
    <t>Total Payroll</t>
  </si>
  <si>
    <t>Total Interest</t>
  </si>
  <si>
    <t>Rent - Location 1</t>
  </si>
  <si>
    <t>Rent - Location 2</t>
  </si>
  <si>
    <t>Rent - Location 3</t>
  </si>
  <si>
    <t>Total Rent</t>
  </si>
  <si>
    <t>Utilities - Electricity</t>
  </si>
  <si>
    <t>Utilities - Oil</t>
  </si>
  <si>
    <t>Utilities - Gas</t>
  </si>
  <si>
    <t>Utilities - Water</t>
  </si>
  <si>
    <t>Total Utilities</t>
  </si>
  <si>
    <t>Other Interest - Secured Debt</t>
  </si>
  <si>
    <r>
      <t xml:space="preserve">Mortgage Interest - </t>
    </r>
    <r>
      <rPr>
        <b/>
        <sz val="12"/>
        <color indexed="8"/>
        <rFont val="Calibri"/>
        <family val="2"/>
        <scheme val="minor"/>
      </rPr>
      <t>see Note B</t>
    </r>
  </si>
  <si>
    <r>
      <t xml:space="preserve">Rent - </t>
    </r>
    <r>
      <rPr>
        <b/>
        <sz val="12"/>
        <color indexed="8"/>
        <rFont val="Calibri"/>
        <family val="2"/>
        <scheme val="minor"/>
      </rPr>
      <t>see Note C</t>
    </r>
  </si>
  <si>
    <r>
      <t xml:space="preserve">Utilities - </t>
    </r>
    <r>
      <rPr>
        <b/>
        <sz val="12"/>
        <color indexed="8"/>
        <rFont val="Calibri"/>
        <family val="2"/>
        <scheme val="minor"/>
      </rPr>
      <t>see Note D</t>
    </r>
  </si>
  <si>
    <t>Note A</t>
  </si>
  <si>
    <t>Note B</t>
  </si>
  <si>
    <t>Note C</t>
  </si>
  <si>
    <t>Note D</t>
  </si>
  <si>
    <t>Gray highlighted cells are links from worksheet tabs</t>
  </si>
  <si>
    <t>SBA Loan Amount (PPP)</t>
  </si>
  <si>
    <t>Rent Payments</t>
  </si>
  <si>
    <t>Utility Costs</t>
  </si>
  <si>
    <t>FTE Loan Reduction</t>
  </si>
  <si>
    <t>Total Loan Forgiveness</t>
  </si>
  <si>
    <t>Monthly Avg FTE's for the period Feb 15, 2019 to Jun 30, 2019</t>
  </si>
  <si>
    <t>Monthly Avg FTE's for the period Jan 1, 2020 to Feb 29, 2020</t>
  </si>
  <si>
    <t>Employees with annualized salary &lt;$100k in 2019</t>
  </si>
  <si>
    <t>Gross wages paid to employee in 8 weeks subsequent to loan origination</t>
  </si>
  <si>
    <t>Annualized compensation 8 weeks subsequent to loan origination</t>
  </si>
  <si>
    <t>Percentage Decrease</t>
  </si>
  <si>
    <t>Employee 1</t>
  </si>
  <si>
    <t>Employee 2</t>
  </si>
  <si>
    <t>Employee 3</t>
  </si>
  <si>
    <t>Employee 4</t>
  </si>
  <si>
    <t>Employee 5</t>
  </si>
  <si>
    <t>Employee 6</t>
  </si>
  <si>
    <t>Employee 7</t>
  </si>
  <si>
    <t>Employee 8</t>
  </si>
  <si>
    <t>Employee 9</t>
  </si>
  <si>
    <t>Employee 10</t>
  </si>
  <si>
    <t>Loan Forgiveness Calculator Worksheet*</t>
  </si>
  <si>
    <t>Retirement benefits</t>
  </si>
  <si>
    <t>Reduction in Loan Forgiveness - see Note 2</t>
  </si>
  <si>
    <t>Business Payroll</t>
  </si>
  <si>
    <t>Loan Amount to be Repaid</t>
  </si>
  <si>
    <t>Individual employee comp reduced by more than 25%</t>
  </si>
  <si>
    <t xml:space="preserve"># of FTE's </t>
  </si>
  <si>
    <t>Obligation must be incurred before February 15, 2020 and be secured by real or personal property</t>
  </si>
  <si>
    <r>
      <t xml:space="preserve">Less: </t>
    </r>
    <r>
      <rPr>
        <b/>
        <sz val="12"/>
        <color indexed="8"/>
        <rFont val="Calibri"/>
        <family val="2"/>
        <scheme val="minor"/>
      </rPr>
      <t>(</t>
    </r>
    <r>
      <rPr>
        <b/>
        <i/>
        <sz val="12"/>
        <color indexed="8"/>
        <rFont val="Calibri"/>
        <family val="2"/>
        <scheme val="minor"/>
      </rPr>
      <t>enter as negative number</t>
    </r>
    <r>
      <rPr>
        <b/>
        <sz val="12"/>
        <color indexed="8"/>
        <rFont val="Calibri"/>
        <family val="2"/>
        <scheme val="minor"/>
      </rPr>
      <t>)</t>
    </r>
  </si>
  <si>
    <t>Qualified paid and emergency family leave wages under FFCRA section 7001 or 7003</t>
  </si>
  <si>
    <t>Group health care benefit premiums, excluding for persons paid under FFCRA sec 7001 or 7003</t>
  </si>
  <si>
    <t>Blue highlighted cells require input</t>
  </si>
  <si>
    <t>Input actual amounts in blue highlighted cells</t>
  </si>
  <si>
    <r>
      <t>**</t>
    </r>
    <r>
      <rPr>
        <b/>
        <i/>
        <sz val="11"/>
        <rFont val="Calibri"/>
        <family val="2"/>
        <scheme val="minor"/>
      </rPr>
      <t xml:space="preserve"> - </t>
    </r>
    <r>
      <rPr>
        <i/>
        <sz val="11"/>
        <rFont val="Calibri"/>
        <family val="2"/>
        <scheme val="minor"/>
      </rPr>
      <t>If employee's annualized wage within the 8 week period is greater than $100k, then there is no reduction in forgiveness amount</t>
    </r>
  </si>
  <si>
    <t>Input actual amounts in blue highlighted cells; add rows as needed &amp; copy applicable formulas in Columns "E - G"</t>
  </si>
  <si>
    <t>Maximum Forgiveness Capped at Loan Amount Before Required Reductions</t>
  </si>
  <si>
    <t>DISCLAIMER</t>
  </si>
  <si>
    <t>EIDL Advance Grant  (Reduces Loan Forgiveness)</t>
  </si>
  <si>
    <t>Guaranteed payments for service</t>
  </si>
  <si>
    <r>
      <t xml:space="preserve">Payroll costs in excess of $100,000 paid to each employee/partner/self employed individual - </t>
    </r>
    <r>
      <rPr>
        <b/>
        <sz val="12"/>
        <color indexed="8"/>
        <rFont val="Calibri"/>
        <family val="2"/>
        <scheme val="minor"/>
      </rPr>
      <t>see Note A</t>
    </r>
  </si>
  <si>
    <t>Self employment income</t>
  </si>
  <si>
    <t>Commissions (if not included in row 19)</t>
  </si>
  <si>
    <t>Cash tips and/or equivalent (if not included in row 19)</t>
  </si>
  <si>
    <t>Vacation, parental, family, medical/sick leave [Not under FFCRA] (if not included in row 19)</t>
  </si>
  <si>
    <t>Allowance for dismissal or separation (if not included in row 19)</t>
  </si>
  <si>
    <t xml:space="preserve">Business rent or lease payments pursuant to lease agreements for real or personal property in force before February 15, 2020 </t>
  </si>
  <si>
    <t>Telephone</t>
  </si>
  <si>
    <t>Services must have begun before February 15, 2020</t>
  </si>
  <si>
    <t>May use Covered Period (56 days beginning with loan disbursement) or "Alternative Payroll Covered Period"</t>
  </si>
  <si>
    <t xml:space="preserve">Loan receipt </t>
  </si>
  <si>
    <t>Pay Dates</t>
  </si>
  <si>
    <t>4/15/2020 - 6/9/2020</t>
  </si>
  <si>
    <t>Incurred</t>
  </si>
  <si>
    <t>Period End</t>
  </si>
  <si>
    <t>Paid</t>
  </si>
  <si>
    <t>Incurred &amp; Paid</t>
  </si>
  <si>
    <t>Covered period = 56 days</t>
  </si>
  <si>
    <t>Eligible Payroll</t>
  </si>
  <si>
    <t>Eligible payroll includes paid during covered period and the last pay period during covered period</t>
  </si>
  <si>
    <t>Pay Date is Friday for Period Ending Prior Saturday</t>
  </si>
  <si>
    <t>Under Covered Period Methodology</t>
  </si>
  <si>
    <t>Under Alternative Payroll Covered Period Methodology</t>
  </si>
  <si>
    <t>4/19/2020 - 6/13/2020</t>
  </si>
  <si>
    <t>Paydate Outside</t>
  </si>
  <si>
    <t>Period End Outside</t>
  </si>
  <si>
    <t>Incurred 2 days ending 6/9</t>
  </si>
  <si>
    <t>Incurred ending 6/13</t>
  </si>
  <si>
    <t>Weekly Payroll</t>
  </si>
  <si>
    <t>Bi-Weekly Payroll</t>
  </si>
  <si>
    <t>All scenarios assume 5 day work week Monday - Friday</t>
  </si>
  <si>
    <t>Annualized compensation as of June 30,2020</t>
  </si>
  <si>
    <r>
      <t xml:space="preserve">Amount in excess of 25% reduction </t>
    </r>
    <r>
      <rPr>
        <b/>
        <i/>
        <sz val="11"/>
        <color rgb="FFFF0000"/>
        <rFont val="Calibri"/>
        <family val="2"/>
        <scheme val="minor"/>
      </rPr>
      <t>**</t>
    </r>
  </si>
  <si>
    <t>Annualized compensation as of February 15, 2020</t>
  </si>
  <si>
    <r>
      <t>Gross wages in payroll quarter ending 3/31/2020, prorated over 8 weeks</t>
    </r>
    <r>
      <rPr>
        <b/>
        <i/>
        <sz val="11"/>
        <color rgb="FFFF0000"/>
        <rFont val="Calibri"/>
        <family val="2"/>
        <scheme val="minor"/>
      </rPr>
      <t>*</t>
    </r>
    <r>
      <rPr>
        <b/>
        <i/>
        <sz val="11"/>
        <color theme="1"/>
        <rFont val="Calibri"/>
        <family val="2"/>
        <scheme val="minor"/>
      </rPr>
      <t xml:space="preserve"> </t>
    </r>
  </si>
  <si>
    <t>WAGE REDUCTION REDUCING FORGIVENESS</t>
  </si>
  <si>
    <r>
      <rPr>
        <b/>
        <i/>
        <sz val="11"/>
        <color rgb="FFFF0000"/>
        <rFont val="Calibri"/>
        <family val="2"/>
        <scheme val="minor"/>
      </rPr>
      <t>*</t>
    </r>
    <r>
      <rPr>
        <i/>
        <sz val="11"/>
        <color rgb="FFFF0000"/>
        <rFont val="Calibri"/>
        <family val="2"/>
        <scheme val="minor"/>
      </rPr>
      <t xml:space="preserve"> </t>
    </r>
    <r>
      <rPr>
        <i/>
        <sz val="11"/>
        <color theme="1"/>
        <rFont val="Calibri"/>
        <family val="2"/>
        <scheme val="minor"/>
      </rPr>
      <t>- Gross wages divided by 13 weeks, multiplied by 8 weeks</t>
    </r>
  </si>
  <si>
    <r>
      <rPr>
        <b/>
        <i/>
        <sz val="11"/>
        <color rgb="FFFF0000"/>
        <rFont val="Calibri"/>
        <family val="2"/>
        <scheme val="minor"/>
      </rPr>
      <t>*</t>
    </r>
    <r>
      <rPr>
        <i/>
        <sz val="11"/>
        <color rgb="FFFF0000"/>
        <rFont val="Calibri"/>
        <family val="2"/>
        <scheme val="minor"/>
      </rPr>
      <t xml:space="preserve"> </t>
    </r>
    <r>
      <rPr>
        <i/>
        <sz val="11"/>
        <color theme="1"/>
        <rFont val="Calibri"/>
        <family val="2"/>
        <scheme val="minor"/>
      </rPr>
      <t>- Total hours worked divided by 13 weeks</t>
    </r>
  </si>
  <si>
    <r>
      <t>Average number of hours worked per week between Jan 1, 2020 and March 31,2020</t>
    </r>
    <r>
      <rPr>
        <b/>
        <i/>
        <sz val="11"/>
        <color rgb="FFFF0000"/>
        <rFont val="Calibri"/>
        <family val="2"/>
        <scheme val="minor"/>
      </rPr>
      <t>*</t>
    </r>
  </si>
  <si>
    <t>Hourly Wage as of February 15, 2020</t>
  </si>
  <si>
    <t>Wage Reduction Worksheet - Salary Employees* : Use Same Period as in Payroll Costs Calculation (Covered or Alternative Payroll Covered Period)</t>
  </si>
  <si>
    <t>Wage Reduction Worksheet - Hourly Employees* : Use Same Period as in Payroll Costs Calculation (Covered or Alternative Payroll Covered Period)</t>
  </si>
  <si>
    <t>Hourly Wage During Covered or Alternative Payroll Covered Period</t>
  </si>
  <si>
    <t>Hourly Wage as of June 30, 2020</t>
  </si>
  <si>
    <t>Note 3: Include in the FTE count any position for which a good faith, written offer to re-hire an employee was rejected and any employee who was fired for cause or voluntarily resigned, unless any of those positions were filled by a new employee</t>
  </si>
  <si>
    <t xml:space="preserve">* The spreadsheets in this workbook are designed as a tool to assist with estimating the amount of loan forgiveness associated with a PPP loan.  It has been developed based on the information currently available regarding the PPP loan program and our best interpretation of the CARES Act, the SBA Interim Final Rule and related guidance; however, the PPP loan program may receive additional guidance from the Treasury Dept and/or the SBA which may alter the interpretation of the CARES Act, the Interim Final Rule and the analysis set forth in this spreadsheet.  No assurance can be provided that future interpretations or application of the Act, including specific rules and guidance, will not differ from the methodologies and assumptions underlying these spreadsheets, and those differences may be material. These spreadsheets are for example purposes only and should not be used to submit to any third party. </t>
  </si>
  <si>
    <r>
      <t xml:space="preserve">Other Costs </t>
    </r>
    <r>
      <rPr>
        <b/>
        <i/>
        <sz val="12"/>
        <color indexed="8"/>
        <rFont val="Calibri"/>
        <family val="2"/>
        <scheme val="minor"/>
      </rPr>
      <t xml:space="preserve">- Must be paid during the eight week Covered Period or incurred during the Covered Period and paid on or before next billing date, even if billing date is after the Covered Period </t>
    </r>
  </si>
  <si>
    <t>This is for illustration purposes only as individual results will differ depending on actual loan receipt date, payroll cycles and payroll $ per period</t>
  </si>
  <si>
    <r>
      <t xml:space="preserve">Owners/partners/self employed individuals are limited to "compensation" in 2019; maximum per </t>
    </r>
    <r>
      <rPr>
        <b/>
        <i/>
        <u/>
        <sz val="11"/>
        <color indexed="8"/>
        <rFont val="Calibri"/>
        <family val="2"/>
        <scheme val="minor"/>
      </rPr>
      <t>any</t>
    </r>
    <r>
      <rPr>
        <b/>
        <i/>
        <sz val="11"/>
        <color indexed="8"/>
        <rFont val="Calibri"/>
        <family val="2"/>
        <scheme val="minor"/>
      </rPr>
      <t xml:space="preserve"> individual is capped at $15,385 over 8 week period </t>
    </r>
  </si>
  <si>
    <t>Gross Pay</t>
  </si>
  <si>
    <t>Pay Period Ending</t>
  </si>
  <si>
    <t>XX/XX/XXXX</t>
  </si>
  <si>
    <r>
      <t xml:space="preserve">Pay Date </t>
    </r>
    <r>
      <rPr>
        <b/>
        <sz val="11"/>
        <color rgb="FFFF0000"/>
        <rFont val="Calibri"/>
        <family val="2"/>
        <scheme val="minor"/>
      </rPr>
      <t>*</t>
    </r>
  </si>
  <si>
    <r>
      <rPr>
        <i/>
        <sz val="11"/>
        <color rgb="FFFF0000"/>
        <rFont val="Calibri"/>
        <family val="2"/>
        <scheme val="minor"/>
      </rPr>
      <t>*</t>
    </r>
    <r>
      <rPr>
        <i/>
        <sz val="11"/>
        <color theme="1"/>
        <rFont val="Calibri"/>
        <family val="2"/>
        <scheme val="minor"/>
      </rPr>
      <t xml:space="preserve"> Date paychecks distributed or ACH credit transaction date</t>
    </r>
  </si>
  <si>
    <t>Excess Annualized Cap of $100,000</t>
  </si>
  <si>
    <t>Pay Frequency</t>
  </si>
  <si>
    <t>Weekly</t>
  </si>
  <si>
    <t>Exclude if Principal Place of Residence Outside of US</t>
  </si>
  <si>
    <t>Qualified paid/ emergency family leave wages under FFCRA section 7001 or 7003</t>
  </si>
  <si>
    <t>Hours Paid Up to 40 Hrs per Week</t>
  </si>
  <si>
    <t>OR: Election to Simplify FTE Count: 40 Hrs = 1 FTE,          &lt;40 Hrs = .50 FTE</t>
  </si>
  <si>
    <t>= $100,000/52 wks</t>
  </si>
  <si>
    <t>Transportation</t>
  </si>
  <si>
    <t>40 hrs=1 FTE; 30 hrs=.75 FTE, 20 hrs=.50 FTE, etc. rounded to nearest 1/10 OR elect 40 hrs=1 FTE, &lt;40=.5 FTE</t>
  </si>
  <si>
    <t>FTE Calculation (rounded to nearest 1/10th)</t>
  </si>
  <si>
    <t>Internet/Cable</t>
  </si>
  <si>
    <t>Utilities - Waste Management</t>
  </si>
  <si>
    <t>Method for Payroll</t>
  </si>
  <si>
    <t>Choose from List in Dropdown</t>
  </si>
  <si>
    <t>Sample Payroll Costs Calculation *</t>
  </si>
  <si>
    <t>Sample Eligible Payroll Costs Under Covered Period and Alternative Payroll Covered Methodology *</t>
  </si>
  <si>
    <t>Limited to payroll cycles that are bi-weekly or more frequent</t>
  </si>
  <si>
    <t>1.</t>
  </si>
  <si>
    <t>2.</t>
  </si>
  <si>
    <t>3.</t>
  </si>
  <si>
    <t>Wage Reduction:</t>
  </si>
  <si>
    <t>Owners are not included in any of the FTE counts</t>
  </si>
  <si>
    <t>The alternative payroll covered period can only be used for bi-weekly or more frequent payroll cycles</t>
  </si>
  <si>
    <t>Sub Total</t>
  </si>
  <si>
    <t>Clarificaton of order of wage/headcount reductions: wage reduction comes before FTE reduction</t>
  </si>
  <si>
    <t>loan disbursement date</t>
  </si>
  <si>
    <t>"Alternative Payroll Covered Period" - for bi-weekly or more frequent pay cycles, may elect to use eligible payroll costs over 56-day period that begins on the first day of pay period following the</t>
  </si>
  <si>
    <r>
      <rPr>
        <b/>
        <sz val="11"/>
        <color indexed="8"/>
        <rFont val="Calibri"/>
        <family val="2"/>
        <scheme val="minor"/>
      </rPr>
      <t>Pay Date</t>
    </r>
    <r>
      <rPr>
        <b/>
        <i/>
        <sz val="11"/>
        <color indexed="8"/>
        <rFont val="Calibri"/>
        <family val="2"/>
        <scheme val="minor"/>
      </rPr>
      <t xml:space="preserve"> - paid plus incurred (earned) for last payroll in covered or alt period, if paid by next regular paydate </t>
    </r>
  </si>
  <si>
    <t>Changes to previous version (dated May 20,2020):</t>
  </si>
  <si>
    <t>Changes to previous version (dated May 27,2020):</t>
  </si>
  <si>
    <t>UPDATED June 8, 2020</t>
  </si>
  <si>
    <t>4.</t>
  </si>
  <si>
    <t>Changed the percentage for loan forgiveness from 75% to 60% for payroll costs</t>
  </si>
  <si>
    <t>5.</t>
  </si>
  <si>
    <t>Covered Period</t>
  </si>
  <si>
    <t>Total Covered Costs Before 60/40 Rule</t>
  </si>
  <si>
    <t>Exclusion of Non-Payroll Costs if Actual Business Payroll Costs are Less Than 60% of Loan Proceeds - see Note 1</t>
  </si>
  <si>
    <t xml:space="preserve">Total Covered Costs After 60/40 Rule </t>
  </si>
  <si>
    <t># of FTE's Pay Period including February 15, 2020</t>
  </si>
  <si>
    <t>Note 1: SBA Rule 2.0 - Non-Payroll costs are capped at 40% of total loan forgiveness; if actual payroll costs are less than 60% of loan proceeds, non-payroll costs will be ratably reduced. Further guidance is needed to determine if the impact of the loan forgiveness for headcount and wage reduction would further reduce this amount</t>
  </si>
  <si>
    <t xml:space="preserve">Monthly Avg FTE's during covered or alternative payroll covered period </t>
  </si>
  <si>
    <t># of FTE's at June 30, 2020 (8 Week) or December 31, 2020 (24 Week)</t>
  </si>
  <si>
    <t>Portion of Loan That Must Be Used for Payroll Costs  - see Note 5</t>
  </si>
  <si>
    <t>Note 5: At least 60% of the loan must be used for payroll costs, regardless of timing</t>
  </si>
  <si>
    <t>FTE Reduction: - see Note 3 and Note 4</t>
  </si>
  <si>
    <t>6.</t>
  </si>
  <si>
    <t>Note 2: Amount will not be reduced if by June 30, 2020 (December 31, 2020)  the borrower eliminates the reduction in employees and reduction in wages that occurred between February 15, 2020 and April 26, 2020</t>
  </si>
  <si>
    <t xml:space="preserve">Note 4: Safe harbor provisions allow forgiveness reduction exemptions from reduction in FTE count if, in good faith, (A) able to document, (i) borrower unable to rehire individuals who were employees on February 15, 2020 and (ii) unable to hire similarly qualified employees for unfilled positions on or before December 31, 2020 or (B) able to document an inability to return to the same level of business activity operating before February 15, 2020, due to compliance with requirements or guidance issued between March 1, 2020 and December 31, 2020, by the secretary of Health &amp; Human Services, CDC, or OSHA related to worker or customer safety requirements     </t>
  </si>
  <si>
    <t>Updated May 27, 2020; pending further guidance for extended period</t>
  </si>
  <si>
    <t xml:space="preserve">Added notes for forgiveness reduction exemptions based on employee availability or inability to </t>
  </si>
  <si>
    <t>achieve pre-COVID 19 business activity levels related to worker or customer safety requirements</t>
  </si>
  <si>
    <t>For 8 Weeks or 24 Weeks Subsequent to Disbursement Date of Loan**</t>
  </si>
  <si>
    <t>**For loans received prior to June 5, 2020, borrowers can retain option to use eight-week covered period</t>
  </si>
  <si>
    <t>Extended covered period to 24 weeks; option to keep 8 week covered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</si>
</sst>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0_);_(* \(#,##0.00\);_(* &quot;-&quot;_);_(@_)"/>
    <numFmt numFmtId="168" formatCode="0.0"/>
    <numFmt numFmtId="169" formatCode="_(* #,##0.0_);_(* \(#,##0.0\);_(* &quot;-&quot;??_);_(@_)"/>
    <numFmt numFmtId="170" formatCode="m/d/yy;@"/>
  </numFmts>
  <fonts count="4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indexed="8"/>
      <name val="Calibri"/>
      <family val="2"/>
      <scheme val="minor"/>
    </font>
    <font>
      <b/>
      <i/>
      <sz val="12"/>
      <color indexed="8"/>
      <name val="Calibri"/>
      <family val="2"/>
      <scheme val="minor"/>
    </font>
    <font>
      <b/>
      <sz val="14"/>
      <color indexed="8"/>
      <name val="Calibri"/>
      <family val="2"/>
      <scheme val="minor"/>
    </font>
    <font>
      <b/>
      <sz val="12"/>
      <color indexed="8"/>
      <name val="Calibri"/>
      <family val="2"/>
      <scheme val="minor"/>
    </font>
    <font>
      <b/>
      <sz val="13"/>
      <color indexed="8"/>
      <name val="Calibri"/>
      <family val="2"/>
      <scheme val="minor"/>
    </font>
    <font>
      <sz val="11"/>
      <name val="Calibri"/>
      <family val="2"/>
      <scheme val="minor"/>
    </font>
    <font>
      <i/>
      <sz val="10"/>
      <color indexed="8"/>
      <name val="Calibri"/>
      <family val="2"/>
      <scheme val="minor"/>
    </font>
    <font>
      <sz val="13"/>
      <color indexed="8"/>
      <name val="Calibri"/>
      <family val="2"/>
      <scheme val="minor"/>
    </font>
    <font>
      <b/>
      <sz val="11"/>
      <color indexed="8"/>
      <name val="Calibri"/>
      <family val="2"/>
      <scheme val="minor"/>
    </font>
    <font>
      <b/>
      <sz val="14"/>
      <color theme="1"/>
      <name val="Calibri"/>
      <family val="2"/>
      <scheme val="minor"/>
    </font>
    <font>
      <b/>
      <i/>
      <sz val="12"/>
      <color rgb="FF0000FF"/>
      <name val="Calibri"/>
      <family val="2"/>
      <scheme val="minor"/>
    </font>
    <font>
      <b/>
      <i/>
      <sz val="11"/>
      <color theme="1"/>
      <name val="Calibri"/>
      <family val="2"/>
      <scheme val="minor"/>
    </font>
    <font>
      <b/>
      <sz val="16"/>
      <color indexed="8"/>
      <name val="Calibri"/>
      <family val="2"/>
      <scheme val="minor"/>
    </font>
    <font>
      <b/>
      <i/>
      <sz val="14"/>
      <color indexed="8"/>
      <name val="Calibri"/>
      <family val="2"/>
      <scheme val="minor"/>
    </font>
    <font>
      <sz val="14"/>
      <color indexed="8"/>
      <name val="Calibri"/>
      <family val="2"/>
      <scheme val="minor"/>
    </font>
    <font>
      <sz val="12"/>
      <color indexed="8"/>
      <name val="Calibri"/>
      <family val="2"/>
      <scheme val="minor"/>
    </font>
    <font>
      <b/>
      <i/>
      <sz val="14"/>
      <color rgb="FF0000FF"/>
      <name val="Calibri"/>
      <family val="2"/>
      <scheme val="minor"/>
    </font>
    <font>
      <b/>
      <i/>
      <sz val="12"/>
      <color theme="1"/>
      <name val="Calibri"/>
      <family val="2"/>
      <scheme val="minor"/>
    </font>
    <font>
      <b/>
      <i/>
      <sz val="11"/>
      <color rgb="FFFF0000"/>
      <name val="Calibri"/>
      <family val="2"/>
      <scheme val="minor"/>
    </font>
    <font>
      <b/>
      <i/>
      <sz val="11"/>
      <name val="Calibri"/>
      <family val="2"/>
      <scheme val="minor"/>
    </font>
    <font>
      <i/>
      <sz val="11"/>
      <name val="Calibri"/>
      <family val="2"/>
      <scheme val="minor"/>
    </font>
    <font>
      <b/>
      <sz val="11"/>
      <color rgb="FFFF0000"/>
      <name val="Calibri"/>
      <family val="2"/>
      <scheme val="minor"/>
    </font>
    <font>
      <b/>
      <sz val="14"/>
      <color rgb="FFFF0000"/>
      <name val="Calibri"/>
      <family val="2"/>
      <scheme val="minor"/>
    </font>
    <font>
      <b/>
      <sz val="12"/>
      <color rgb="FFFF0000"/>
      <name val="Calibri"/>
      <family val="2"/>
      <scheme val="minor"/>
    </font>
    <font>
      <b/>
      <sz val="18"/>
      <color rgb="FFFF0000"/>
      <name val="Calibri"/>
      <family val="2"/>
      <scheme val="minor"/>
    </font>
    <font>
      <i/>
      <sz val="11"/>
      <color rgb="FFFF0000"/>
      <name val="Calibri"/>
      <family val="2"/>
      <scheme val="minor"/>
    </font>
    <font>
      <i/>
      <sz val="11"/>
      <color theme="1"/>
      <name val="Calibri"/>
      <family val="2"/>
      <scheme val="minor"/>
    </font>
    <font>
      <b/>
      <sz val="11"/>
      <color rgb="FF0000FF"/>
      <name val="Calibri"/>
      <family val="2"/>
      <scheme val="minor"/>
    </font>
    <font>
      <b/>
      <sz val="14"/>
      <color rgb="FF0000FF"/>
      <name val="Calibri"/>
      <family val="2"/>
      <scheme val="minor"/>
    </font>
    <font>
      <b/>
      <sz val="10"/>
      <color indexed="8"/>
      <name val="Calibri"/>
      <family val="2"/>
      <scheme val="minor"/>
    </font>
    <font>
      <b/>
      <sz val="12"/>
      <color rgb="FF0000FF"/>
      <name val="Calibri"/>
      <family val="2"/>
      <scheme val="minor"/>
    </font>
    <font>
      <b/>
      <sz val="12"/>
      <color theme="1"/>
      <name val="Calibri"/>
      <family val="2"/>
      <scheme val="minor"/>
    </font>
    <font>
      <b/>
      <i/>
      <sz val="11"/>
      <color indexed="8"/>
      <name val="Calibri"/>
      <family val="2"/>
      <scheme val="minor"/>
    </font>
    <font>
      <b/>
      <i/>
      <u/>
      <sz val="11"/>
      <color indexed="8"/>
      <name val="Calibri"/>
      <family val="2"/>
      <scheme val="minor"/>
    </font>
    <font>
      <b/>
      <i/>
      <sz val="11"/>
      <color rgb="FF0000FF"/>
      <name val="Calibri"/>
      <family val="2"/>
      <scheme val="minor"/>
    </font>
    <font>
      <b/>
      <i/>
      <sz val="13"/>
      <color rgb="FF0000FF"/>
      <name val="Calibri"/>
      <family val="2"/>
      <scheme val="minor"/>
    </font>
    <font>
      <b/>
      <i/>
      <sz val="16"/>
      <color indexed="8"/>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26">
    <border>
      <left/>
      <right/>
      <top/>
      <bottom/>
      <diagonal/>
    </border>
    <border>
      <left/>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top/>
      <bottom/>
      <diagonal/>
    </border>
    <border>
      <left/>
      <right style="thin">
        <color rgb="FF0000FF"/>
      </right>
      <top/>
      <bottom/>
      <diagonal/>
    </border>
    <border>
      <left style="thin">
        <color rgb="FF0000FF"/>
      </left>
      <right style="thin">
        <color rgb="FF0000FF"/>
      </right>
      <top style="thin">
        <color rgb="FF0000FF"/>
      </top>
      <bottom style="thin">
        <color rgb="FF0000FF"/>
      </bottom>
      <diagonal/>
    </border>
    <border>
      <left style="medium">
        <color rgb="FF0000FF"/>
      </left>
      <right style="medium">
        <color rgb="FF0000FF"/>
      </right>
      <top style="medium">
        <color rgb="FF0000FF"/>
      </top>
      <bottom style="medium">
        <color rgb="FF0000FF"/>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07">
    <xf numFmtId="0" fontId="0" fillId="0" borderId="0" xfId="0"/>
    <xf numFmtId="0" fontId="4" fillId="0" borderId="0" xfId="2"/>
    <xf numFmtId="0" fontId="5" fillId="0" borderId="0" xfId="2" applyFont="1"/>
    <xf numFmtId="0" fontId="6" fillId="0" borderId="0" xfId="2" applyFont="1"/>
    <xf numFmtId="16" fontId="7" fillId="0" borderId="0" xfId="2" quotePrefix="1" applyNumberFormat="1" applyFont="1" applyAlignment="1">
      <alignment horizontal="center"/>
    </xf>
    <xf numFmtId="0" fontId="7" fillId="0" borderId="0" xfId="2" quotePrefix="1" applyFont="1" applyAlignment="1">
      <alignment horizontal="center"/>
    </xf>
    <xf numFmtId="0" fontId="7" fillId="0" borderId="0" xfId="2" applyFont="1" applyAlignment="1">
      <alignment horizontal="center"/>
    </xf>
    <xf numFmtId="165" fontId="0" fillId="0" borderId="0" xfId="4" applyNumberFormat="1" applyFont="1"/>
    <xf numFmtId="0" fontId="8" fillId="0" borderId="0" xfId="2" applyFont="1"/>
    <xf numFmtId="165" fontId="7" fillId="0" borderId="1" xfId="4" applyNumberFormat="1" applyFont="1" applyBorder="1"/>
    <xf numFmtId="165" fontId="0" fillId="0" borderId="2" xfId="4" applyNumberFormat="1" applyFont="1" applyBorder="1"/>
    <xf numFmtId="165" fontId="7" fillId="0" borderId="0" xfId="4" applyNumberFormat="1" applyFont="1" applyBorder="1"/>
    <xf numFmtId="165" fontId="8" fillId="0" borderId="0" xfId="2" applyNumberFormat="1" applyFont="1" applyBorder="1"/>
    <xf numFmtId="0" fontId="2" fillId="0" borderId="0" xfId="2" applyFont="1"/>
    <xf numFmtId="0" fontId="1" fillId="0" borderId="0" xfId="2" applyFont="1" applyFill="1"/>
    <xf numFmtId="0" fontId="8" fillId="0" borderId="0" xfId="2" applyFont="1" applyAlignment="1">
      <alignment horizontal="right"/>
    </xf>
    <xf numFmtId="0" fontId="3" fillId="0" borderId="0" xfId="2" applyFont="1"/>
    <xf numFmtId="0" fontId="16" fillId="0" borderId="0" xfId="2" applyFont="1"/>
    <xf numFmtId="44" fontId="0" fillId="0" borderId="0" xfId="4" applyFont="1"/>
    <xf numFmtId="43" fontId="0" fillId="0" borderId="0" xfId="3" applyFont="1"/>
    <xf numFmtId="166" fontId="0" fillId="0" borderId="0" xfId="5" applyNumberFormat="1" applyFont="1"/>
    <xf numFmtId="43" fontId="4" fillId="0" borderId="0" xfId="2" applyNumberFormat="1"/>
    <xf numFmtId="0" fontId="4" fillId="0" borderId="0" xfId="2" applyBorder="1"/>
    <xf numFmtId="164" fontId="21" fillId="0" borderId="0" xfId="1" applyNumberFormat="1" applyFont="1" applyBorder="1" applyAlignment="1">
      <alignment horizontal="right"/>
    </xf>
    <xf numFmtId="0" fontId="4" fillId="0" borderId="0" xfId="2" applyFill="1" applyBorder="1"/>
    <xf numFmtId="0" fontId="5" fillId="0" borderId="0" xfId="2" applyFont="1" applyBorder="1"/>
    <xf numFmtId="164" fontId="14" fillId="0" borderId="0" xfId="1" applyNumberFormat="1" applyFont="1" applyBorder="1" applyAlignment="1">
      <alignment horizontal="left"/>
    </xf>
    <xf numFmtId="0" fontId="15" fillId="0" borderId="0" xfId="6" applyFont="1" applyAlignment="1">
      <alignment horizontal="center" vertical="center" wrapText="1"/>
    </xf>
    <xf numFmtId="0" fontId="1" fillId="0" borderId="0" xfId="6"/>
    <xf numFmtId="165" fontId="9" fillId="0" borderId="0" xfId="4" applyNumberFormat="1" applyFont="1" applyBorder="1"/>
    <xf numFmtId="10" fontId="0" fillId="0" borderId="0" xfId="7" applyNumberFormat="1" applyFont="1" applyBorder="1"/>
    <xf numFmtId="44" fontId="0" fillId="0" borderId="0" xfId="8" applyFont="1" applyBorder="1"/>
    <xf numFmtId="0" fontId="1" fillId="0" borderId="0" xfId="6" applyAlignment="1">
      <alignment wrapText="1"/>
    </xf>
    <xf numFmtId="0" fontId="15" fillId="0" borderId="0" xfId="6" applyFont="1" applyAlignment="1">
      <alignment wrapText="1"/>
    </xf>
    <xf numFmtId="44" fontId="3" fillId="0" borderId="0" xfId="6" applyNumberFormat="1" applyFont="1"/>
    <xf numFmtId="0" fontId="15" fillId="0" borderId="0" xfId="6" applyFont="1" applyAlignment="1">
      <alignment horizontal="right" wrapText="1"/>
    </xf>
    <xf numFmtId="0" fontId="1" fillId="0" borderId="0" xfId="6" applyFont="1" applyBorder="1" applyAlignment="1">
      <alignment wrapText="1"/>
    </xf>
    <xf numFmtId="0" fontId="10" fillId="0" borderId="0" xfId="2" applyFont="1" applyAlignment="1">
      <alignment wrapText="1"/>
    </xf>
    <xf numFmtId="0" fontId="25" fillId="0" borderId="0" xfId="2" applyFont="1"/>
    <xf numFmtId="165" fontId="4" fillId="0" borderId="0" xfId="2" applyNumberFormat="1"/>
    <xf numFmtId="10" fontId="4" fillId="0" borderId="0" xfId="9" applyNumberFormat="1" applyFont="1"/>
    <xf numFmtId="165" fontId="7" fillId="0" borderId="0" xfId="4" applyNumberFormat="1" applyFont="1" applyFill="1" applyBorder="1"/>
    <xf numFmtId="0" fontId="4" fillId="0" borderId="0" xfId="2" applyBorder="1" applyAlignment="1"/>
    <xf numFmtId="0" fontId="15" fillId="0" borderId="0" xfId="6" applyFont="1" applyFill="1" applyAlignment="1">
      <alignment horizontal="center" vertical="center" wrapText="1"/>
    </xf>
    <xf numFmtId="0" fontId="0" fillId="0" borderId="0" xfId="6" applyFont="1"/>
    <xf numFmtId="165" fontId="1" fillId="0" borderId="0" xfId="6" applyNumberFormat="1"/>
    <xf numFmtId="0" fontId="2" fillId="0" borderId="0" xfId="6" applyFont="1"/>
    <xf numFmtId="0" fontId="25" fillId="0" borderId="0" xfId="2" applyFont="1" applyBorder="1"/>
    <xf numFmtId="0" fontId="25" fillId="0" borderId="0" xfId="2" applyFont="1" applyFill="1" applyBorder="1"/>
    <xf numFmtId="0" fontId="15" fillId="0" borderId="0" xfId="6" applyFont="1" applyAlignment="1">
      <alignment horizontal="right" wrapText="1"/>
    </xf>
    <xf numFmtId="165" fontId="6" fillId="0" borderId="0" xfId="4" quotePrefix="1" applyNumberFormat="1" applyFont="1" applyFill="1" applyBorder="1" applyAlignment="1">
      <alignment vertical="center"/>
    </xf>
    <xf numFmtId="0" fontId="28" fillId="0" borderId="0" xfId="2" applyFont="1"/>
    <xf numFmtId="0" fontId="12" fillId="0" borderId="0" xfId="2" applyFont="1" applyAlignment="1">
      <alignment horizontal="center"/>
    </xf>
    <xf numFmtId="165" fontId="1" fillId="3" borderId="0" xfId="4" applyNumberFormat="1" applyFont="1" applyFill="1"/>
    <xf numFmtId="0" fontId="8" fillId="4" borderId="0" xfId="2" applyFont="1" applyFill="1"/>
    <xf numFmtId="165" fontId="0" fillId="4" borderId="0" xfId="4" applyNumberFormat="1" applyFont="1" applyFill="1"/>
    <xf numFmtId="44" fontId="3" fillId="0" borderId="3" xfId="6" applyNumberFormat="1" applyFont="1" applyBorder="1"/>
    <xf numFmtId="0" fontId="4" fillId="0" borderId="0" xfId="2" applyFill="1"/>
    <xf numFmtId="0" fontId="4" fillId="0" borderId="5" xfId="2" applyBorder="1"/>
    <xf numFmtId="0" fontId="6" fillId="0" borderId="0" xfId="2" applyFont="1" applyBorder="1" applyAlignment="1">
      <alignment horizontal="center"/>
    </xf>
    <xf numFmtId="164" fontId="20" fillId="0" borderId="4" xfId="1" applyNumberFormat="1" applyFont="1" applyBorder="1" applyAlignment="1"/>
    <xf numFmtId="0" fontId="17" fillId="0" borderId="5" xfId="2" applyFont="1" applyBorder="1"/>
    <xf numFmtId="164" fontId="20" fillId="0" borderId="13" xfId="1" applyNumberFormat="1" applyFont="1" applyBorder="1" applyAlignment="1">
      <alignment horizontal="left"/>
    </xf>
    <xf numFmtId="0" fontId="17" fillId="0" borderId="0" xfId="2" applyFont="1" applyBorder="1"/>
    <xf numFmtId="0" fontId="4" fillId="0" borderId="13" xfId="2" applyBorder="1"/>
    <xf numFmtId="0" fontId="6" fillId="0" borderId="13" xfId="2" applyFont="1" applyBorder="1"/>
    <xf numFmtId="0" fontId="8" fillId="0" borderId="0" xfId="2" applyFont="1" applyBorder="1"/>
    <xf numFmtId="0" fontId="6" fillId="0" borderId="13" xfId="2" applyFont="1" applyBorder="1" applyAlignment="1">
      <alignment horizontal="center"/>
    </xf>
    <xf numFmtId="0" fontId="8" fillId="0" borderId="13" xfId="2" applyFont="1" applyBorder="1"/>
    <xf numFmtId="0" fontId="11" fillId="0" borderId="13" xfId="2" applyFont="1" applyBorder="1"/>
    <xf numFmtId="0" fontId="11" fillId="0" borderId="0" xfId="2" applyFont="1" applyBorder="1"/>
    <xf numFmtId="0" fontId="16" fillId="0" borderId="0" xfId="2" applyFont="1" applyBorder="1" applyAlignment="1">
      <alignment horizontal="right" vertical="center"/>
    </xf>
    <xf numFmtId="0" fontId="6" fillId="0" borderId="13" xfId="2" applyFont="1" applyFill="1" applyBorder="1"/>
    <xf numFmtId="0" fontId="8" fillId="0" borderId="0" xfId="2" applyFont="1" applyFill="1" applyBorder="1"/>
    <xf numFmtId="0" fontId="4" fillId="0" borderId="7" xfId="2" applyBorder="1"/>
    <xf numFmtId="0" fontId="4" fillId="0" borderId="8" xfId="2" applyBorder="1"/>
    <xf numFmtId="0" fontId="13" fillId="0" borderId="0" xfId="6" applyFont="1" applyBorder="1" applyAlignment="1">
      <alignment horizontal="center"/>
    </xf>
    <xf numFmtId="0" fontId="18" fillId="0" borderId="0" xfId="2" applyFont="1" applyBorder="1"/>
    <xf numFmtId="0" fontId="6" fillId="0" borderId="0" xfId="2" applyFont="1" applyBorder="1" applyAlignment="1">
      <alignment horizontal="right"/>
    </xf>
    <xf numFmtId="0" fontId="19" fillId="0" borderId="0" xfId="2" applyFont="1" applyBorder="1"/>
    <xf numFmtId="165" fontId="7" fillId="0" borderId="0" xfId="2" applyNumberFormat="1" applyFont="1" applyFill="1" applyBorder="1"/>
    <xf numFmtId="0" fontId="18" fillId="0" borderId="5" xfId="2" applyFont="1" applyBorder="1"/>
    <xf numFmtId="0" fontId="26" fillId="0" borderId="6" xfId="2" applyFont="1" applyBorder="1"/>
    <xf numFmtId="0" fontId="26" fillId="0" borderId="14" xfId="2" applyFont="1" applyBorder="1"/>
    <xf numFmtId="0" fontId="25" fillId="0" borderId="14" xfId="2" applyFont="1" applyBorder="1"/>
    <xf numFmtId="0" fontId="27" fillId="0" borderId="14" xfId="2" applyFont="1" applyBorder="1" applyAlignment="1">
      <alignment vertical="top"/>
    </xf>
    <xf numFmtId="0" fontId="25" fillId="0" borderId="9" xfId="2" applyFont="1" applyBorder="1"/>
    <xf numFmtId="165" fontId="19" fillId="2" borderId="15" xfId="4" applyNumberFormat="1" applyFont="1" applyFill="1" applyBorder="1"/>
    <xf numFmtId="165" fontId="19" fillId="3" borderId="15" xfId="4" applyNumberFormat="1" applyFont="1" applyFill="1" applyBorder="1"/>
    <xf numFmtId="0" fontId="4" fillId="3" borderId="15" xfId="2" applyFill="1" applyBorder="1"/>
    <xf numFmtId="165" fontId="19" fillId="0" borderId="15" xfId="4" applyNumberFormat="1" applyFont="1" applyFill="1" applyBorder="1"/>
    <xf numFmtId="165" fontId="19" fillId="0" borderId="15" xfId="4" applyNumberFormat="1" applyFont="1" applyFill="1" applyBorder="1" applyAlignment="1">
      <alignment vertical="center"/>
    </xf>
    <xf numFmtId="165" fontId="7" fillId="0" borderId="15" xfId="4" applyNumberFormat="1" applyFont="1" applyFill="1" applyBorder="1"/>
    <xf numFmtId="165" fontId="7" fillId="0" borderId="16" xfId="2" applyNumberFormat="1" applyFont="1" applyFill="1" applyBorder="1"/>
    <xf numFmtId="165" fontId="6" fillId="0" borderId="16" xfId="4" applyNumberFormat="1" applyFont="1" applyFill="1" applyBorder="1" applyAlignment="1">
      <alignment vertical="center"/>
    </xf>
    <xf numFmtId="0" fontId="10" fillId="0" borderId="0" xfId="2" applyFont="1" applyFill="1"/>
    <xf numFmtId="0" fontId="32" fillId="0" borderId="0" xfId="0" applyFont="1"/>
    <xf numFmtId="0" fontId="15" fillId="0" borderId="0" xfId="6" applyFont="1" applyAlignment="1">
      <alignment horizontal="right" wrapText="1"/>
    </xf>
    <xf numFmtId="0" fontId="31" fillId="0" borderId="0" xfId="2" applyFont="1"/>
    <xf numFmtId="0" fontId="31" fillId="0" borderId="0" xfId="6" applyFont="1"/>
    <xf numFmtId="0" fontId="33" fillId="0" borderId="0" xfId="2" applyFont="1"/>
    <xf numFmtId="0" fontId="0" fillId="0" borderId="0" xfId="0" applyFill="1"/>
    <xf numFmtId="0" fontId="25" fillId="0" borderId="0" xfId="2" applyFont="1" applyFill="1"/>
    <xf numFmtId="43" fontId="0" fillId="0" borderId="2" xfId="1" applyFont="1" applyBorder="1"/>
    <xf numFmtId="43" fontId="0" fillId="0" borderId="17" xfId="1" applyFont="1" applyBorder="1"/>
    <xf numFmtId="43" fontId="0" fillId="0" borderId="0" xfId="1" applyFont="1" applyBorder="1"/>
    <xf numFmtId="0" fontId="0" fillId="0" borderId="0" xfId="0" applyBorder="1"/>
    <xf numFmtId="0" fontId="0" fillId="0" borderId="2" xfId="0" applyBorder="1" applyAlignment="1">
      <alignment horizontal="right"/>
    </xf>
    <xf numFmtId="0" fontId="0" fillId="0" borderId="0" xfId="0" applyBorder="1" applyAlignment="1">
      <alignment horizontal="right"/>
    </xf>
    <xf numFmtId="0" fontId="0" fillId="0" borderId="2" xfId="0" applyBorder="1" applyAlignment="1">
      <alignment horizontal="center"/>
    </xf>
    <xf numFmtId="0" fontId="3" fillId="0" borderId="0" xfId="0" applyFont="1" applyBorder="1" applyAlignment="1">
      <alignment horizontal="center"/>
    </xf>
    <xf numFmtId="0" fontId="31" fillId="0" borderId="0" xfId="0" applyFont="1"/>
    <xf numFmtId="0" fontId="0" fillId="0" borderId="20" xfId="0" applyBorder="1"/>
    <xf numFmtId="14" fontId="0" fillId="0" borderId="0" xfId="0" applyNumberFormat="1" applyBorder="1" applyAlignment="1">
      <alignment horizontal="center"/>
    </xf>
    <xf numFmtId="0" fontId="0" fillId="0" borderId="21" xfId="0" applyBorder="1"/>
    <xf numFmtId="14" fontId="0" fillId="0" borderId="0" xfId="0" quotePrefix="1" applyNumberFormat="1" applyBorder="1" applyAlignment="1">
      <alignment horizontal="center"/>
    </xf>
    <xf numFmtId="6" fontId="0" fillId="0" borderId="0" xfId="0" applyNumberFormat="1" applyBorder="1"/>
    <xf numFmtId="14" fontId="0" fillId="0" borderId="0" xfId="0" applyNumberFormat="1" applyBorder="1"/>
    <xf numFmtId="0" fontId="0" fillId="0" borderId="22" xfId="0" applyBorder="1"/>
    <xf numFmtId="0" fontId="0" fillId="0" borderId="18" xfId="0" applyBorder="1"/>
    <xf numFmtId="14" fontId="0" fillId="0" borderId="18" xfId="0" applyNumberFormat="1" applyBorder="1"/>
    <xf numFmtId="0" fontId="0" fillId="0" borderId="23" xfId="0" applyBorder="1"/>
    <xf numFmtId="0" fontId="3" fillId="0" borderId="20" xfId="0" applyFont="1" applyBorder="1"/>
    <xf numFmtId="0" fontId="3" fillId="0" borderId="0" xfId="6" applyFont="1" applyAlignment="1">
      <alignment horizontal="center" vertical="center" wrapText="1"/>
    </xf>
    <xf numFmtId="167" fontId="1" fillId="3" borderId="0" xfId="4" applyNumberFormat="1" applyFont="1" applyFill="1"/>
    <xf numFmtId="0" fontId="6" fillId="0" borderId="0" xfId="2" applyFont="1" applyFill="1"/>
    <xf numFmtId="0" fontId="4" fillId="0" borderId="0" xfId="2" applyFill="1" applyBorder="1" applyAlignment="1"/>
    <xf numFmtId="0" fontId="5" fillId="0" borderId="0" xfId="2" applyFont="1" applyFill="1"/>
    <xf numFmtId="0" fontId="3" fillId="0" borderId="0" xfId="2" applyFont="1" applyFill="1"/>
    <xf numFmtId="165" fontId="8" fillId="0" borderId="0" xfId="2" applyNumberFormat="1" applyFont="1" applyFill="1" applyBorder="1"/>
    <xf numFmtId="0" fontId="22" fillId="0" borderId="0" xfId="2" applyFont="1" applyFill="1" applyBorder="1"/>
    <xf numFmtId="0" fontId="31" fillId="0" borderId="0" xfId="0" applyFont="1" applyAlignment="1">
      <alignment vertical="top" wrapText="1"/>
    </xf>
    <xf numFmtId="0" fontId="34" fillId="0" borderId="0" xfId="0" applyFont="1" applyAlignment="1">
      <alignment horizontal="left" vertical="top" wrapText="1"/>
    </xf>
    <xf numFmtId="0" fontId="36" fillId="0" borderId="0" xfId="2" applyFont="1"/>
    <xf numFmtId="0" fontId="36" fillId="0" borderId="0" xfId="2" applyFont="1" applyFill="1"/>
    <xf numFmtId="0" fontId="3" fillId="0" borderId="0" xfId="0" applyFont="1"/>
    <xf numFmtId="0" fontId="0" fillId="0" borderId="0" xfId="0" applyAlignment="1">
      <alignment horizontal="center"/>
    </xf>
    <xf numFmtId="0" fontId="0" fillId="0" borderId="0" xfId="0" quotePrefix="1"/>
    <xf numFmtId="0" fontId="30" fillId="0" borderId="0" xfId="0" quotePrefix="1" applyFont="1"/>
    <xf numFmtId="165" fontId="0" fillId="0" borderId="0" xfId="10" applyNumberFormat="1" applyFont="1"/>
    <xf numFmtId="0" fontId="0" fillId="0" borderId="2" xfId="0" applyBorder="1" applyAlignment="1">
      <alignment horizontal="center" wrapText="1"/>
    </xf>
    <xf numFmtId="44" fontId="0" fillId="0" borderId="0" xfId="10" applyFont="1" applyAlignment="1"/>
    <xf numFmtId="165" fontId="0" fillId="0" borderId="2" xfId="10" applyNumberFormat="1" applyFont="1" applyBorder="1"/>
    <xf numFmtId="165" fontId="0" fillId="0" borderId="0" xfId="0" applyNumberFormat="1"/>
    <xf numFmtId="165" fontId="0" fillId="0" borderId="2" xfId="0" applyNumberFormat="1" applyBorder="1"/>
    <xf numFmtId="0" fontId="0" fillId="0" borderId="0" xfId="0" applyFill="1" applyBorder="1" applyAlignment="1">
      <alignment horizontal="center"/>
    </xf>
    <xf numFmtId="165" fontId="0" fillId="0" borderId="17" xfId="0" applyNumberFormat="1" applyBorder="1"/>
    <xf numFmtId="0" fontId="0" fillId="0" borderId="17" xfId="0" applyFill="1" applyBorder="1" applyAlignment="1">
      <alignment horizontal="center"/>
    </xf>
    <xf numFmtId="0" fontId="3" fillId="0" borderId="2" xfId="0" applyFont="1" applyBorder="1" applyAlignment="1">
      <alignment horizontal="center" wrapText="1"/>
    </xf>
    <xf numFmtId="168" fontId="0" fillId="0" borderId="17" xfId="0" applyNumberFormat="1" applyFill="1" applyBorder="1" applyAlignment="1">
      <alignment horizontal="center"/>
    </xf>
    <xf numFmtId="0" fontId="35" fillId="0" borderId="2" xfId="0" applyFont="1" applyBorder="1" applyAlignment="1">
      <alignment horizontal="center" wrapText="1"/>
    </xf>
    <xf numFmtId="168" fontId="0" fillId="0" borderId="0" xfId="0" applyNumberFormat="1" applyAlignment="1">
      <alignment horizontal="center"/>
    </xf>
    <xf numFmtId="169" fontId="1" fillId="3" borderId="0" xfId="3" applyNumberFormat="1" applyFont="1" applyFill="1"/>
    <xf numFmtId="169" fontId="4" fillId="0" borderId="0" xfId="2" applyNumberFormat="1"/>
    <xf numFmtId="169" fontId="19" fillId="2" borderId="15" xfId="3" applyNumberFormat="1" applyFont="1" applyFill="1" applyBorder="1"/>
    <xf numFmtId="169" fontId="19" fillId="3" borderId="15" xfId="3" applyNumberFormat="1" applyFont="1" applyFill="1" applyBorder="1"/>
    <xf numFmtId="0" fontId="6" fillId="0" borderId="13" xfId="2" applyFont="1" applyBorder="1" applyAlignment="1">
      <alignment horizontal="center"/>
    </xf>
    <xf numFmtId="0" fontId="6" fillId="0" borderId="0" xfId="2" applyFont="1" applyBorder="1" applyAlignment="1">
      <alignment horizontal="center"/>
    </xf>
    <xf numFmtId="0" fontId="34" fillId="0" borderId="0" xfId="0" applyFont="1" applyAlignment="1">
      <alignment horizontal="center"/>
    </xf>
    <xf numFmtId="0" fontId="38" fillId="0" borderId="0" xfId="0" applyFont="1"/>
    <xf numFmtId="0" fontId="7" fillId="0" borderId="13" xfId="2" applyFont="1" applyBorder="1"/>
    <xf numFmtId="0" fontId="6" fillId="0" borderId="13" xfId="2" applyFont="1" applyBorder="1" applyAlignment="1">
      <alignment horizontal="center"/>
    </xf>
    <xf numFmtId="0" fontId="6" fillId="0" borderId="0" xfId="2" applyFont="1" applyBorder="1" applyAlignment="1">
      <alignment horizontal="center"/>
    </xf>
    <xf numFmtId="0" fontId="20" fillId="0" borderId="0" xfId="0" applyFont="1"/>
    <xf numFmtId="0" fontId="34" fillId="0" borderId="0" xfId="0" quotePrefix="1" applyFont="1" applyAlignment="1">
      <alignment horizontal="right"/>
    </xf>
    <xf numFmtId="0" fontId="34" fillId="0" borderId="0" xfId="0" applyFont="1"/>
    <xf numFmtId="170" fontId="4" fillId="3" borderId="0" xfId="2" applyNumberFormat="1" applyFill="1"/>
    <xf numFmtId="0" fontId="36" fillId="0" borderId="0" xfId="2" applyFont="1" applyAlignment="1">
      <alignment horizontal="left"/>
    </xf>
    <xf numFmtId="0" fontId="6" fillId="0" borderId="13" xfId="2" applyFont="1" applyBorder="1" applyAlignment="1">
      <alignment horizontal="center"/>
    </xf>
    <xf numFmtId="0" fontId="6" fillId="0" borderId="0" xfId="2" applyFont="1" applyBorder="1" applyAlignment="1">
      <alignment horizontal="center"/>
    </xf>
    <xf numFmtId="0" fontId="39" fillId="0" borderId="13" xfId="2" applyFont="1" applyBorder="1" applyAlignment="1">
      <alignment horizontal="right"/>
    </xf>
    <xf numFmtId="164" fontId="14" fillId="0" borderId="0" xfId="1" applyNumberFormat="1" applyFont="1" applyBorder="1" applyAlignment="1">
      <alignment horizontal="right"/>
    </xf>
    <xf numFmtId="0" fontId="4" fillId="0" borderId="0" xfId="2" quotePrefix="1"/>
    <xf numFmtId="10" fontId="7" fillId="0" borderId="15" xfId="5" applyNumberFormat="1" applyFont="1" applyFill="1" applyBorder="1"/>
    <xf numFmtId="0" fontId="31" fillId="0" borderId="0" xfId="0" applyFont="1" applyAlignment="1">
      <alignment horizontal="left" vertical="top" wrapText="1"/>
    </xf>
    <xf numFmtId="0" fontId="20" fillId="5" borderId="0" xfId="0" applyFont="1" applyFill="1" applyAlignment="1">
      <alignment horizontal="center" vertical="center"/>
    </xf>
    <xf numFmtId="0" fontId="16" fillId="0" borderId="10" xfId="2" applyFont="1" applyFill="1" applyBorder="1" applyAlignment="1">
      <alignment horizontal="center"/>
    </xf>
    <xf numFmtId="0" fontId="16" fillId="0" borderId="11" xfId="2" applyFont="1" applyFill="1" applyBorder="1" applyAlignment="1">
      <alignment horizontal="center"/>
    </xf>
    <xf numFmtId="0" fontId="16" fillId="0" borderId="12" xfId="2" applyFont="1" applyFill="1" applyBorder="1" applyAlignment="1">
      <alignment horizontal="center"/>
    </xf>
    <xf numFmtId="0" fontId="6" fillId="0" borderId="13" xfId="2" applyFont="1" applyBorder="1" applyAlignment="1">
      <alignment horizontal="right" vertical="center" wrapText="1"/>
    </xf>
    <xf numFmtId="0" fontId="6" fillId="0" borderId="0" xfId="2" applyFont="1" applyBorder="1" applyAlignment="1">
      <alignment horizontal="right" vertical="center" wrapText="1"/>
    </xf>
    <xf numFmtId="0" fontId="6" fillId="0" borderId="13" xfId="2" applyFont="1" applyBorder="1" applyAlignment="1">
      <alignment horizontal="center"/>
    </xf>
    <xf numFmtId="0" fontId="6" fillId="0" borderId="0" xfId="2" applyFont="1" applyBorder="1" applyAlignment="1">
      <alignment horizontal="center"/>
    </xf>
    <xf numFmtId="0" fontId="34" fillId="0" borderId="0" xfId="0" applyFont="1" applyAlignment="1">
      <alignment horizontal="left" vertical="top" wrapText="1"/>
    </xf>
    <xf numFmtId="0" fontId="17" fillId="0" borderId="0" xfId="2" applyFont="1" applyFill="1" applyAlignment="1">
      <alignment horizontal="left" vertical="top" wrapText="1"/>
    </xf>
    <xf numFmtId="0" fontId="6" fillId="0" borderId="13" xfId="2" applyFont="1" applyBorder="1" applyAlignment="1">
      <alignment horizontal="left" vertical="center" wrapText="1"/>
    </xf>
    <xf numFmtId="0" fontId="6" fillId="0" borderId="0" xfId="2" applyFont="1" applyBorder="1" applyAlignment="1">
      <alignment horizontal="left" vertical="center" wrapText="1"/>
    </xf>
    <xf numFmtId="0" fontId="6" fillId="0" borderId="13" xfId="2" applyFont="1" applyFill="1" applyBorder="1" applyAlignment="1">
      <alignment horizontal="left" vertical="center" wrapText="1"/>
    </xf>
    <xf numFmtId="0" fontId="6" fillId="0" borderId="0" xfId="2" applyFont="1" applyFill="1" applyBorder="1" applyAlignment="1">
      <alignment horizontal="left" vertical="center" wrapText="1"/>
    </xf>
    <xf numFmtId="0" fontId="8" fillId="3" borderId="10" xfId="2" applyFont="1" applyFill="1" applyBorder="1" applyAlignment="1">
      <alignment horizontal="center"/>
    </xf>
    <xf numFmtId="0" fontId="8" fillId="3" borderId="12" xfId="2" applyFont="1" applyFill="1" applyBorder="1" applyAlignment="1">
      <alignment horizontal="center"/>
    </xf>
    <xf numFmtId="0" fontId="40" fillId="0" borderId="0" xfId="2" applyFont="1" applyFill="1" applyAlignment="1">
      <alignment horizontal="left" vertical="top" wrapText="1"/>
    </xf>
    <xf numFmtId="0" fontId="10" fillId="0" borderId="0" xfId="2" applyFont="1" applyAlignment="1">
      <alignment horizontal="left" wrapText="1"/>
    </xf>
    <xf numFmtId="0" fontId="13" fillId="0" borderId="10" xfId="2" applyFont="1" applyFill="1" applyBorder="1" applyAlignment="1">
      <alignment horizontal="center"/>
    </xf>
    <xf numFmtId="0" fontId="13" fillId="0" borderId="11" xfId="2" applyFont="1" applyFill="1" applyBorder="1" applyAlignment="1">
      <alignment horizontal="center"/>
    </xf>
    <xf numFmtId="0" fontId="13" fillId="0" borderId="12" xfId="2" applyFont="1" applyFill="1" applyBorder="1" applyAlignment="1">
      <alignment horizontal="center"/>
    </xf>
    <xf numFmtId="0" fontId="15" fillId="0" borderId="0" xfId="6" applyFont="1" applyAlignment="1">
      <alignment horizontal="right" wrapText="1"/>
    </xf>
    <xf numFmtId="0" fontId="22" fillId="0" borderId="0" xfId="6" applyFont="1" applyFill="1" applyAlignment="1">
      <alignment horizontal="left" wrapText="1"/>
    </xf>
    <xf numFmtId="0" fontId="15" fillId="0" borderId="0" xfId="6" applyFont="1" applyAlignment="1">
      <alignment horizontal="left" wrapText="1"/>
    </xf>
    <xf numFmtId="0" fontId="13" fillId="0" borderId="10" xfId="6" applyFont="1" applyBorder="1" applyAlignment="1">
      <alignment horizontal="center"/>
    </xf>
    <xf numFmtId="0" fontId="13" fillId="0" borderId="11" xfId="6" applyFont="1" applyBorder="1" applyAlignment="1">
      <alignment horizontal="center"/>
    </xf>
    <xf numFmtId="0" fontId="13" fillId="0" borderId="12" xfId="6" applyFont="1" applyBorder="1" applyAlignment="1">
      <alignment horizontal="center"/>
    </xf>
    <xf numFmtId="0" fontId="34" fillId="0" borderId="2" xfId="0" applyFont="1" applyBorder="1" applyAlignment="1">
      <alignment horizontal="center"/>
    </xf>
    <xf numFmtId="0" fontId="32" fillId="0" borderId="0" xfId="0" applyFont="1" applyAlignment="1">
      <alignment horizontal="center"/>
    </xf>
    <xf numFmtId="0" fontId="3" fillId="0" borderId="24" xfId="0" applyFont="1" applyBorder="1" applyAlignment="1">
      <alignment horizontal="center"/>
    </xf>
    <xf numFmtId="0" fontId="3" fillId="0" borderId="19" xfId="0" applyFont="1" applyBorder="1" applyAlignment="1">
      <alignment horizontal="center"/>
    </xf>
    <xf numFmtId="0" fontId="3" fillId="0" borderId="25" xfId="0" applyFont="1" applyBorder="1" applyAlignment="1">
      <alignment horizontal="center"/>
    </xf>
  </cellXfs>
  <cellStyles count="11">
    <cellStyle name="Comma" xfId="1" builtinId="3"/>
    <cellStyle name="Comma 2" xfId="3"/>
    <cellStyle name="Currency" xfId="10" builtinId="4"/>
    <cellStyle name="Currency 2" xfId="4"/>
    <cellStyle name="Currency 2 2" xfId="8"/>
    <cellStyle name="Normal" xfId="0" builtinId="0"/>
    <cellStyle name="Normal 2" xfId="2"/>
    <cellStyle name="Normal 3" xfId="6"/>
    <cellStyle name="Percent" xfId="9" builtinId="5"/>
    <cellStyle name="Percent 2" xfId="5"/>
    <cellStyle name="Percent 2 2" xfId="7"/>
  </cellStyles>
  <dxfs count="60">
    <dxf>
      <fill>
        <patternFill>
          <bgColor theme="1"/>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9525</xdr:colOff>
      <xdr:row>8</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0"/>
          <a:ext cx="7543800" cy="1428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147918</xdr:colOff>
      <xdr:row>6</xdr:row>
      <xdr:rowOff>285750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43800" cy="1428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476250</xdr:colOff>
      <xdr:row>7</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43800" cy="1428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438150</xdr:colOff>
      <xdr:row>7</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43800" cy="1428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638175</xdr:colOff>
      <xdr:row>7</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43800" cy="1428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L26"/>
  <sheetViews>
    <sheetView topLeftCell="A10" workbookViewId="0">
      <selection activeCell="B25" sqref="B25"/>
    </sheetView>
  </sheetViews>
  <sheetFormatPr defaultRowHeight="15" x14ac:dyDescent="0.25"/>
  <cols>
    <col min="1" max="1" width="3.28515625" customWidth="1"/>
  </cols>
  <sheetData>
    <row r="11" spans="1:12" ht="18.75" x14ac:dyDescent="0.3">
      <c r="A11" s="96" t="s">
        <v>75</v>
      </c>
    </row>
    <row r="13" spans="1:12" ht="168.75" customHeight="1" x14ac:dyDescent="0.25">
      <c r="A13" s="174" t="s">
        <v>123</v>
      </c>
      <c r="B13" s="174"/>
      <c r="C13" s="174"/>
      <c r="D13" s="174"/>
      <c r="E13" s="174"/>
      <c r="F13" s="174"/>
      <c r="G13" s="174"/>
      <c r="H13" s="174"/>
      <c r="I13" s="174"/>
      <c r="J13" s="174"/>
      <c r="K13" s="174"/>
    </row>
    <row r="14" spans="1:12" ht="18.75" x14ac:dyDescent="0.3">
      <c r="A14" s="96" t="s">
        <v>163</v>
      </c>
    </row>
    <row r="16" spans="1:12" ht="26.25" customHeight="1" x14ac:dyDescent="0.25">
      <c r="A16" s="175" t="s">
        <v>161</v>
      </c>
      <c r="B16" s="175"/>
      <c r="C16" s="175"/>
      <c r="D16" s="175"/>
      <c r="E16" s="175"/>
      <c r="F16" s="175"/>
      <c r="G16" s="175"/>
      <c r="H16" s="175"/>
      <c r="I16" s="175"/>
      <c r="J16" s="175"/>
      <c r="K16" s="175"/>
      <c r="L16" s="175"/>
    </row>
    <row r="17" spans="1:12" ht="15.75" x14ac:dyDescent="0.25">
      <c r="A17" s="164" t="s">
        <v>150</v>
      </c>
      <c r="B17" s="165" t="s">
        <v>155</v>
      </c>
      <c r="C17" s="111"/>
      <c r="D17" s="111"/>
      <c r="E17" s="111"/>
      <c r="F17" s="111"/>
      <c r="G17" s="135"/>
      <c r="H17" s="135"/>
      <c r="I17" s="135"/>
      <c r="J17" s="135"/>
      <c r="K17" s="135"/>
    </row>
    <row r="18" spans="1:12" ht="15.75" x14ac:dyDescent="0.25">
      <c r="A18" s="164" t="s">
        <v>151</v>
      </c>
      <c r="B18" s="165" t="s">
        <v>154</v>
      </c>
      <c r="C18" s="111"/>
      <c r="D18" s="111"/>
      <c r="E18" s="111"/>
      <c r="F18" s="111"/>
      <c r="G18" s="135"/>
      <c r="H18" s="135"/>
      <c r="I18" s="135"/>
      <c r="J18" s="135"/>
      <c r="K18" s="135"/>
    </row>
    <row r="19" spans="1:12" ht="15.75" x14ac:dyDescent="0.25">
      <c r="A19" s="164" t="s">
        <v>152</v>
      </c>
      <c r="B19" s="165" t="s">
        <v>157</v>
      </c>
      <c r="C19" s="111"/>
      <c r="D19" s="111"/>
      <c r="E19" s="111"/>
      <c r="F19" s="111"/>
      <c r="G19" s="135"/>
      <c r="H19" s="135"/>
      <c r="I19" s="135"/>
      <c r="J19" s="135"/>
      <c r="K19" s="135"/>
    </row>
    <row r="20" spans="1:12" x14ac:dyDescent="0.25">
      <c r="A20" s="135"/>
      <c r="B20" s="135"/>
      <c r="C20" s="135"/>
      <c r="D20" s="135"/>
      <c r="E20" s="135"/>
      <c r="F20" s="135"/>
      <c r="G20" s="135"/>
      <c r="H20" s="135"/>
      <c r="I20" s="135"/>
      <c r="J20" s="135"/>
      <c r="K20" s="135"/>
    </row>
    <row r="21" spans="1:12" ht="26.25" customHeight="1" x14ac:dyDescent="0.25">
      <c r="A21" s="175" t="s">
        <v>162</v>
      </c>
      <c r="B21" s="175"/>
      <c r="C21" s="175"/>
      <c r="D21" s="175"/>
      <c r="E21" s="175"/>
      <c r="F21" s="175"/>
      <c r="G21" s="175"/>
      <c r="H21" s="175"/>
      <c r="I21" s="175"/>
      <c r="J21" s="175"/>
      <c r="K21" s="175"/>
      <c r="L21" s="175"/>
    </row>
    <row r="22" spans="1:12" ht="15.75" x14ac:dyDescent="0.25">
      <c r="A22" s="164" t="s">
        <v>164</v>
      </c>
      <c r="B22" s="165" t="s">
        <v>165</v>
      </c>
      <c r="C22" s="135"/>
      <c r="D22" s="135"/>
      <c r="E22" s="135"/>
      <c r="F22" s="135"/>
      <c r="G22" s="135"/>
      <c r="H22" s="135"/>
      <c r="I22" s="135"/>
      <c r="J22" s="135"/>
      <c r="K22" s="135"/>
    </row>
    <row r="23" spans="1:12" ht="15.75" x14ac:dyDescent="0.25">
      <c r="A23" s="164" t="s">
        <v>166</v>
      </c>
      <c r="B23" s="165" t="s">
        <v>186</v>
      </c>
      <c r="C23" s="135"/>
      <c r="D23" s="135"/>
      <c r="E23" s="135"/>
      <c r="F23" s="135"/>
      <c r="G23" s="135"/>
      <c r="H23" s="135"/>
      <c r="I23" s="135"/>
      <c r="J23" s="135"/>
      <c r="K23" s="135"/>
    </row>
    <row r="24" spans="1:12" ht="15.75" x14ac:dyDescent="0.25">
      <c r="A24" s="164" t="s">
        <v>178</v>
      </c>
      <c r="B24" s="165" t="s">
        <v>182</v>
      </c>
      <c r="C24" s="135"/>
      <c r="D24" s="135"/>
      <c r="E24" s="135"/>
      <c r="F24" s="135"/>
      <c r="G24" s="135"/>
      <c r="H24" s="135"/>
      <c r="I24" s="135"/>
      <c r="J24" s="135"/>
      <c r="K24" s="135"/>
    </row>
    <row r="25" spans="1:12" ht="15.75" x14ac:dyDescent="0.25">
      <c r="A25" s="164"/>
      <c r="B25" s="165" t="s">
        <v>183</v>
      </c>
      <c r="C25" s="135"/>
      <c r="D25" s="135"/>
      <c r="E25" s="135"/>
      <c r="F25" s="135"/>
      <c r="G25" s="135"/>
      <c r="H25" s="135"/>
      <c r="I25" s="135"/>
      <c r="J25" s="135"/>
      <c r="K25" s="135"/>
    </row>
    <row r="26" spans="1:12" ht="15.75" x14ac:dyDescent="0.25">
      <c r="A26" s="164"/>
      <c r="B26" s="165"/>
      <c r="C26" s="135"/>
      <c r="D26" s="135"/>
      <c r="E26" s="135"/>
      <c r="F26" s="135"/>
      <c r="G26" s="135"/>
      <c r="H26" s="135"/>
      <c r="I26" s="135"/>
      <c r="J26" s="135"/>
      <c r="K26" s="135"/>
    </row>
  </sheetData>
  <mergeCells count="3">
    <mergeCell ref="A13:K13"/>
    <mergeCell ref="A16:L16"/>
    <mergeCell ref="A21:L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L82"/>
  <sheetViews>
    <sheetView tabSelected="1" zoomScale="85" zoomScaleNormal="85" workbookViewId="0">
      <selection activeCell="J5" sqref="J5"/>
    </sheetView>
  </sheetViews>
  <sheetFormatPr defaultRowHeight="15" x14ac:dyDescent="0.25"/>
  <cols>
    <col min="1" max="1" width="9.140625" style="1"/>
    <col min="2" max="2" width="27.42578125" style="1" customWidth="1"/>
    <col min="3" max="3" width="22.28515625" style="1" customWidth="1"/>
    <col min="4" max="4" width="23.85546875" style="1" customWidth="1"/>
    <col min="5" max="5" width="7.7109375" style="1" customWidth="1"/>
    <col min="6" max="6" width="20.42578125" style="1" customWidth="1"/>
    <col min="7" max="7" width="2.28515625" style="38" customWidth="1"/>
    <col min="8" max="8" width="13.85546875" style="1" customWidth="1"/>
    <col min="9" max="9" width="12.5703125" style="1" bestFit="1" customWidth="1"/>
    <col min="10" max="10" width="11.5703125" style="1" bestFit="1" customWidth="1"/>
    <col min="11" max="16384" width="9.140625" style="1"/>
  </cols>
  <sheetData>
    <row r="7" spans="1:9" ht="23.25" x14ac:dyDescent="0.35">
      <c r="A7" s="51"/>
      <c r="B7" s="17"/>
      <c r="C7" s="17"/>
      <c r="D7" s="17"/>
      <c r="E7" s="17"/>
    </row>
    <row r="8" spans="1:9" ht="21" x14ac:dyDescent="0.35">
      <c r="B8" s="176" t="s">
        <v>1</v>
      </c>
      <c r="C8" s="177"/>
      <c r="D8" s="177"/>
      <c r="E8" s="177"/>
      <c r="F8" s="177"/>
      <c r="G8" s="178"/>
    </row>
    <row r="9" spans="1:9" ht="18.75" x14ac:dyDescent="0.3">
      <c r="B9" s="60" t="s">
        <v>70</v>
      </c>
      <c r="C9" s="58"/>
      <c r="D9" s="61"/>
      <c r="E9" s="61"/>
      <c r="F9" s="81"/>
      <c r="G9" s="82"/>
    </row>
    <row r="10" spans="1:9" ht="18.75" x14ac:dyDescent="0.3">
      <c r="B10" s="62" t="s">
        <v>37</v>
      </c>
      <c r="C10" s="22"/>
      <c r="D10" s="63"/>
      <c r="E10" s="63"/>
      <c r="F10" s="77"/>
      <c r="G10" s="83"/>
    </row>
    <row r="11" spans="1:9" x14ac:dyDescent="0.25">
      <c r="B11" s="64"/>
      <c r="C11" s="22"/>
      <c r="D11" s="22"/>
      <c r="E11" s="22"/>
      <c r="F11" s="22"/>
      <c r="G11" s="84"/>
    </row>
    <row r="12" spans="1:9" x14ac:dyDescent="0.25">
      <c r="B12" s="64"/>
      <c r="C12" s="22"/>
      <c r="D12" s="22"/>
      <c r="E12" s="22"/>
      <c r="F12" s="22"/>
      <c r="G12" s="84"/>
    </row>
    <row r="13" spans="1:9" ht="18.75" x14ac:dyDescent="0.3">
      <c r="B13" s="65" t="s">
        <v>38</v>
      </c>
      <c r="C13" s="66"/>
      <c r="D13" s="66"/>
      <c r="E13" s="66"/>
      <c r="F13" s="88"/>
      <c r="G13" s="84"/>
      <c r="I13" s="39"/>
    </row>
    <row r="14" spans="1:9" ht="15.75" x14ac:dyDescent="0.25">
      <c r="B14" s="64"/>
      <c r="C14" s="171" t="s">
        <v>2</v>
      </c>
      <c r="D14" s="89"/>
      <c r="E14" s="22"/>
      <c r="F14" s="22"/>
      <c r="G14" s="84"/>
    </row>
    <row r="15" spans="1:9" ht="15.75" x14ac:dyDescent="0.25">
      <c r="B15" s="64"/>
      <c r="C15" s="23"/>
      <c r="D15" s="24"/>
      <c r="E15" s="22"/>
      <c r="F15" s="22"/>
      <c r="G15" s="84"/>
    </row>
    <row r="16" spans="1:9" ht="18.75" x14ac:dyDescent="0.3">
      <c r="B16" s="181" t="s">
        <v>184</v>
      </c>
      <c r="C16" s="182"/>
      <c r="D16" s="182"/>
      <c r="E16" s="182"/>
      <c r="F16" s="182"/>
      <c r="G16" s="84"/>
    </row>
    <row r="17" spans="2:10" ht="18.75" x14ac:dyDescent="0.3">
      <c r="B17" s="67"/>
      <c r="C17" s="59"/>
      <c r="D17" s="59"/>
      <c r="E17" s="59"/>
      <c r="F17" s="59"/>
      <c r="G17" s="84"/>
    </row>
    <row r="18" spans="2:10" ht="18.75" x14ac:dyDescent="0.3">
      <c r="B18" s="170" t="s">
        <v>167</v>
      </c>
      <c r="C18" s="189" t="s">
        <v>146</v>
      </c>
      <c r="D18" s="190"/>
      <c r="E18" s="169"/>
      <c r="F18" s="169"/>
      <c r="G18" s="84"/>
    </row>
    <row r="19" spans="2:10" ht="18.75" x14ac:dyDescent="0.3">
      <c r="B19" s="168"/>
      <c r="C19" s="169"/>
      <c r="D19" s="169"/>
      <c r="E19" s="169"/>
      <c r="F19" s="169"/>
      <c r="G19" s="84"/>
    </row>
    <row r="20" spans="2:10" ht="18.75" x14ac:dyDescent="0.3">
      <c r="B20" s="65" t="s">
        <v>62</v>
      </c>
      <c r="C20" s="66"/>
      <c r="D20" s="66"/>
      <c r="E20" s="66"/>
      <c r="F20" s="87">
        <f>+'Loan Forgiveness Worksheet'!K35</f>
        <v>0</v>
      </c>
      <c r="G20" s="84"/>
      <c r="H20" s="40"/>
      <c r="I20" s="18"/>
      <c r="J20" s="19"/>
    </row>
    <row r="21" spans="2:10" ht="17.25" x14ac:dyDescent="0.3">
      <c r="B21" s="170" t="s">
        <v>145</v>
      </c>
      <c r="C21" s="189" t="s">
        <v>146</v>
      </c>
      <c r="D21" s="190"/>
      <c r="E21" s="66"/>
      <c r="F21" s="22"/>
      <c r="G21" s="84"/>
      <c r="J21" s="19"/>
    </row>
    <row r="22" spans="2:10" ht="18.75" x14ac:dyDescent="0.3">
      <c r="B22" s="65" t="s">
        <v>0</v>
      </c>
      <c r="C22" s="66"/>
      <c r="D22" s="66"/>
      <c r="E22" s="66"/>
      <c r="F22" s="87">
        <f>+'Loan Forgiveness Worksheet'!K45</f>
        <v>0</v>
      </c>
      <c r="G22" s="84"/>
    </row>
    <row r="23" spans="2:10" ht="17.25" x14ac:dyDescent="0.3">
      <c r="B23" s="68"/>
      <c r="C23" s="66"/>
      <c r="D23" s="66"/>
      <c r="E23" s="66"/>
      <c r="F23" s="22"/>
      <c r="G23" s="84"/>
      <c r="I23" s="20"/>
    </row>
    <row r="24" spans="2:10" ht="18.75" x14ac:dyDescent="0.3">
      <c r="B24" s="65" t="s">
        <v>39</v>
      </c>
      <c r="C24" s="66"/>
      <c r="D24" s="66"/>
      <c r="E24" s="66"/>
      <c r="F24" s="87">
        <f>+'Loan Forgiveness Worksheet'!K50</f>
        <v>0</v>
      </c>
      <c r="G24" s="84"/>
      <c r="J24" s="19"/>
    </row>
    <row r="25" spans="2:10" ht="17.25" x14ac:dyDescent="0.3">
      <c r="B25" s="68"/>
      <c r="C25" s="66"/>
      <c r="D25" s="66"/>
      <c r="E25" s="66"/>
      <c r="F25" s="22"/>
      <c r="G25" s="84"/>
      <c r="J25" s="21"/>
    </row>
    <row r="26" spans="2:10" ht="18.75" x14ac:dyDescent="0.3">
      <c r="B26" s="65" t="s">
        <v>40</v>
      </c>
      <c r="C26" s="66"/>
      <c r="D26" s="66"/>
      <c r="E26" s="66"/>
      <c r="F26" s="87">
        <f>+'Loan Forgiveness Worksheet'!K60</f>
        <v>0</v>
      </c>
      <c r="G26" s="84"/>
    </row>
    <row r="27" spans="2:10" ht="18.75" x14ac:dyDescent="0.3">
      <c r="B27" s="65"/>
      <c r="C27" s="66"/>
      <c r="D27" s="66"/>
      <c r="E27" s="66"/>
      <c r="F27" s="22"/>
      <c r="G27" s="84"/>
    </row>
    <row r="28" spans="2:10" ht="18.75" x14ac:dyDescent="0.3">
      <c r="B28" s="65"/>
      <c r="C28" s="66"/>
      <c r="D28" s="78" t="s">
        <v>168</v>
      </c>
      <c r="E28" s="66"/>
      <c r="F28" s="90">
        <f>SUM(F20:F26)</f>
        <v>0</v>
      </c>
      <c r="G28" s="84"/>
      <c r="H28" s="20"/>
    </row>
    <row r="29" spans="2:10" ht="18.75" x14ac:dyDescent="0.3">
      <c r="B29" s="65"/>
      <c r="C29" s="66"/>
      <c r="D29" s="66"/>
      <c r="E29" s="66"/>
      <c r="F29" s="22"/>
      <c r="G29" s="84"/>
      <c r="H29" s="20"/>
    </row>
    <row r="30" spans="2:10" ht="39" customHeight="1" x14ac:dyDescent="0.3">
      <c r="B30" s="185" t="s">
        <v>169</v>
      </c>
      <c r="C30" s="186"/>
      <c r="D30" s="186"/>
      <c r="E30" s="66"/>
      <c r="F30" s="91">
        <f>IF(F20/0.6&gt;F28,0,IF((F20/0.6&gt;=F13),0,(+F20/0.6-(+F20+F22+F24+F26))))</f>
        <v>0</v>
      </c>
      <c r="G30" s="84"/>
      <c r="H30" s="50"/>
      <c r="I30" s="39"/>
    </row>
    <row r="31" spans="2:10" ht="18.75" x14ac:dyDescent="0.3">
      <c r="B31" s="65"/>
      <c r="C31" s="66"/>
      <c r="D31" s="66"/>
      <c r="E31" s="66"/>
      <c r="F31" s="22"/>
      <c r="G31" s="84"/>
      <c r="H31" s="20"/>
    </row>
    <row r="32" spans="2:10" ht="18.75" customHeight="1" x14ac:dyDescent="0.3">
      <c r="B32" s="179" t="s">
        <v>170</v>
      </c>
      <c r="C32" s="180"/>
      <c r="D32" s="180"/>
      <c r="E32" s="66"/>
      <c r="F32" s="91">
        <f>+F28+F30</f>
        <v>0</v>
      </c>
      <c r="G32" s="84"/>
      <c r="H32" s="50"/>
      <c r="I32" s="39"/>
    </row>
    <row r="33" spans="2:10" ht="19.5" thickBot="1" x14ac:dyDescent="0.35">
      <c r="B33" s="65"/>
      <c r="C33" s="66"/>
      <c r="D33" s="66"/>
      <c r="E33" s="66"/>
      <c r="F33" s="22"/>
      <c r="G33" s="84"/>
      <c r="H33" s="20"/>
      <c r="J33" s="39"/>
    </row>
    <row r="34" spans="2:10" ht="42.75" customHeight="1" thickBot="1" x14ac:dyDescent="0.35">
      <c r="B34" s="185" t="s">
        <v>74</v>
      </c>
      <c r="C34" s="186"/>
      <c r="D34" s="186"/>
      <c r="E34" s="66"/>
      <c r="F34" s="94">
        <f>MIN(F32,F13)</f>
        <v>0</v>
      </c>
      <c r="G34" s="84"/>
      <c r="H34" s="50"/>
    </row>
    <row r="35" spans="2:10" ht="18.75" x14ac:dyDescent="0.3">
      <c r="B35" s="65"/>
      <c r="C35" s="66"/>
      <c r="D35" s="66"/>
      <c r="E35" s="66"/>
      <c r="F35" s="22"/>
      <c r="G35" s="84"/>
      <c r="H35" s="20"/>
      <c r="J35" s="39"/>
    </row>
    <row r="36" spans="2:10" x14ac:dyDescent="0.25">
      <c r="B36" s="64"/>
      <c r="C36" s="22"/>
      <c r="D36" s="22"/>
      <c r="E36" s="22"/>
      <c r="F36" s="22"/>
      <c r="G36" s="84"/>
    </row>
    <row r="37" spans="2:10" ht="18.75" x14ac:dyDescent="0.3">
      <c r="B37" s="181" t="s">
        <v>61</v>
      </c>
      <c r="C37" s="182"/>
      <c r="D37" s="182"/>
      <c r="E37" s="182"/>
      <c r="F37" s="182"/>
      <c r="G37" s="84"/>
    </row>
    <row r="38" spans="2:10" ht="5.25" customHeight="1" x14ac:dyDescent="0.3">
      <c r="B38" s="156"/>
      <c r="C38" s="157"/>
      <c r="D38" s="157"/>
      <c r="E38" s="157"/>
      <c r="F38" s="157"/>
      <c r="G38" s="84"/>
    </row>
    <row r="39" spans="2:10" ht="18.75" x14ac:dyDescent="0.3">
      <c r="B39" s="160" t="s">
        <v>153</v>
      </c>
      <c r="C39" s="162"/>
      <c r="D39" s="162"/>
      <c r="E39" s="162"/>
      <c r="F39" s="162"/>
      <c r="G39" s="84"/>
    </row>
    <row r="40" spans="2:10" ht="18.75" x14ac:dyDescent="0.3">
      <c r="B40" s="69" t="s">
        <v>64</v>
      </c>
      <c r="C40" s="162"/>
      <c r="D40" s="162"/>
      <c r="E40" s="162"/>
      <c r="F40" s="92">
        <f>-('Wage Reduction Wksht - Salary'!K25+'Wage Reduction Wksht - Hourly'!J25)</f>
        <v>0</v>
      </c>
      <c r="G40" s="84"/>
    </row>
    <row r="41" spans="2:10" ht="18.75" x14ac:dyDescent="0.3">
      <c r="B41" s="69"/>
      <c r="C41" s="162"/>
      <c r="D41" s="162"/>
      <c r="E41" s="162"/>
      <c r="F41" s="41"/>
      <c r="G41" s="84"/>
    </row>
    <row r="42" spans="2:10" ht="18.75" x14ac:dyDescent="0.3">
      <c r="B42" s="69"/>
      <c r="C42" s="162"/>
      <c r="D42" s="78" t="s">
        <v>156</v>
      </c>
      <c r="E42" s="162"/>
      <c r="F42" s="92">
        <f>+F34+F40</f>
        <v>0</v>
      </c>
      <c r="G42" s="84"/>
    </row>
    <row r="43" spans="2:10" ht="18.75" x14ac:dyDescent="0.3">
      <c r="B43" s="161"/>
      <c r="C43" s="162"/>
      <c r="D43" s="162"/>
      <c r="E43" s="162"/>
      <c r="F43" s="162"/>
      <c r="G43" s="84"/>
    </row>
    <row r="44" spans="2:10" ht="15.75" x14ac:dyDescent="0.25">
      <c r="B44" s="160" t="s">
        <v>177</v>
      </c>
      <c r="C44" s="22"/>
      <c r="D44" s="22"/>
      <c r="E44" s="22"/>
      <c r="F44" s="22"/>
      <c r="G44" s="84"/>
    </row>
    <row r="45" spans="2:10" ht="17.25" x14ac:dyDescent="0.3">
      <c r="B45" s="69" t="s">
        <v>173</v>
      </c>
      <c r="C45" s="70"/>
      <c r="D45" s="70"/>
      <c r="E45" s="70"/>
      <c r="F45" s="154">
        <f>+'Loan Forgiveness Worksheet'!K18</f>
        <v>0</v>
      </c>
      <c r="G45" s="84"/>
    </row>
    <row r="46" spans="2:10" ht="17.25" x14ac:dyDescent="0.3">
      <c r="B46" s="69"/>
      <c r="C46" s="70"/>
      <c r="D46" s="70"/>
      <c r="E46" s="70"/>
      <c r="F46" s="79"/>
      <c r="G46" s="84"/>
    </row>
    <row r="47" spans="2:10" ht="17.25" x14ac:dyDescent="0.3">
      <c r="B47" s="69" t="s">
        <v>43</v>
      </c>
      <c r="C47" s="70"/>
      <c r="D47" s="70"/>
      <c r="E47" s="70"/>
      <c r="F47" s="155"/>
      <c r="G47" s="84"/>
    </row>
    <row r="48" spans="2:10" ht="17.25" x14ac:dyDescent="0.3">
      <c r="B48" s="69" t="s">
        <v>44</v>
      </c>
      <c r="C48" s="70"/>
      <c r="D48" s="70"/>
      <c r="E48" s="70"/>
      <c r="F48" s="155"/>
      <c r="G48" s="84"/>
    </row>
    <row r="49" spans="2:9" ht="17.25" x14ac:dyDescent="0.3">
      <c r="B49" s="69"/>
      <c r="C49" s="70"/>
      <c r="D49" s="70"/>
      <c r="E49" s="70"/>
      <c r="F49" s="79"/>
      <c r="G49" s="84"/>
    </row>
    <row r="50" spans="2:9" ht="17.25" x14ac:dyDescent="0.3">
      <c r="B50" s="68" t="s">
        <v>171</v>
      </c>
      <c r="C50" s="70"/>
      <c r="D50" s="70"/>
      <c r="E50" s="70"/>
      <c r="F50" s="155"/>
      <c r="G50" s="84"/>
    </row>
    <row r="51" spans="2:9" ht="17.25" x14ac:dyDescent="0.3">
      <c r="B51" s="68" t="s">
        <v>174</v>
      </c>
      <c r="C51" s="70"/>
      <c r="D51" s="70"/>
      <c r="E51" s="70"/>
      <c r="F51" s="155"/>
      <c r="G51" s="84"/>
    </row>
    <row r="52" spans="2:9" ht="17.25" x14ac:dyDescent="0.3">
      <c r="B52" s="69"/>
      <c r="C52" s="70"/>
      <c r="D52" s="70"/>
      <c r="E52" s="70"/>
      <c r="F52" s="79"/>
      <c r="G52" s="84"/>
    </row>
    <row r="53" spans="2:9" ht="17.25" x14ac:dyDescent="0.3">
      <c r="B53" s="69" t="str">
        <f>IF(F53&gt;0,"Percentage Increase","Percentage Decrease")</f>
        <v>Percentage Decrease</v>
      </c>
      <c r="C53" s="70"/>
      <c r="D53" s="70"/>
      <c r="E53" s="70"/>
      <c r="F53" s="173">
        <f>IF(F51&gt;=F50,0,IF(F51&gt;=MIN(F47,F48),0,MAX(F45,F51)/MIN(F47,F48)-1))</f>
        <v>0</v>
      </c>
      <c r="G53" s="85"/>
      <c r="I53" s="172"/>
    </row>
    <row r="54" spans="2:9" ht="17.25" x14ac:dyDescent="0.3">
      <c r="B54" s="69"/>
      <c r="C54" s="70"/>
      <c r="D54" s="70"/>
      <c r="E54" s="70"/>
      <c r="F54" s="79"/>
      <c r="G54" s="84"/>
    </row>
    <row r="55" spans="2:9" ht="17.25" x14ac:dyDescent="0.3">
      <c r="B55" s="69" t="s">
        <v>41</v>
      </c>
      <c r="C55" s="70"/>
      <c r="D55" s="70"/>
      <c r="E55" s="70"/>
      <c r="F55" s="92">
        <f>IF(F53&gt;0,0,F53*F42)</f>
        <v>0</v>
      </c>
      <c r="G55" s="85"/>
    </row>
    <row r="56" spans="2:9" ht="18" thickBot="1" x14ac:dyDescent="0.35">
      <c r="B56" s="69"/>
      <c r="C56" s="70"/>
      <c r="D56" s="70"/>
      <c r="E56" s="70"/>
      <c r="F56" s="79"/>
      <c r="G56" s="84"/>
    </row>
    <row r="57" spans="2:9" ht="19.5" thickBot="1" x14ac:dyDescent="0.35">
      <c r="B57" s="68"/>
      <c r="C57" s="66"/>
      <c r="D57" s="78" t="s">
        <v>156</v>
      </c>
      <c r="E57" s="66"/>
      <c r="F57" s="93">
        <f>+F42+F55</f>
        <v>0</v>
      </c>
      <c r="G57" s="84"/>
    </row>
    <row r="58" spans="2:9" ht="17.25" x14ac:dyDescent="0.3">
      <c r="B58" s="68"/>
      <c r="C58" s="66"/>
      <c r="D58" s="66"/>
      <c r="E58" s="66"/>
      <c r="F58" s="80"/>
      <c r="G58" s="84"/>
    </row>
    <row r="59" spans="2:9" ht="19.5" customHeight="1" x14ac:dyDescent="0.3">
      <c r="B59" s="187" t="s">
        <v>76</v>
      </c>
      <c r="C59" s="188"/>
      <c r="D59" s="188"/>
      <c r="E59" s="66"/>
      <c r="F59" s="88">
        <v>0</v>
      </c>
      <c r="G59" s="84"/>
      <c r="I59" s="39"/>
    </row>
    <row r="60" spans="2:9" ht="18" thickBot="1" x14ac:dyDescent="0.35">
      <c r="B60" s="69"/>
      <c r="C60" s="70"/>
      <c r="D60" s="70"/>
      <c r="E60" s="70"/>
      <c r="F60" s="79"/>
      <c r="G60" s="84"/>
    </row>
    <row r="61" spans="2:9" ht="34.5" customHeight="1" thickBot="1" x14ac:dyDescent="0.35">
      <c r="B61" s="64"/>
      <c r="C61" s="66"/>
      <c r="D61" s="71" t="s">
        <v>42</v>
      </c>
      <c r="E61" s="66"/>
      <c r="F61" s="94">
        <f>+F57-F59</f>
        <v>0</v>
      </c>
      <c r="G61" s="84"/>
      <c r="I61" s="39"/>
    </row>
    <row r="62" spans="2:9" ht="18" thickBot="1" x14ac:dyDescent="0.35">
      <c r="B62" s="69"/>
      <c r="C62" s="70"/>
      <c r="D62" s="70"/>
      <c r="E62" s="70"/>
      <c r="F62" s="79"/>
      <c r="G62" s="84"/>
    </row>
    <row r="63" spans="2:9" ht="34.5" customHeight="1" thickBot="1" x14ac:dyDescent="0.35">
      <c r="B63" s="64"/>
      <c r="C63" s="66"/>
      <c r="D63" s="71" t="s">
        <v>63</v>
      </c>
      <c r="E63" s="66"/>
      <c r="F63" s="94">
        <f>+F13-F61</f>
        <v>0</v>
      </c>
      <c r="G63" s="84"/>
      <c r="I63" s="39"/>
    </row>
    <row r="64" spans="2:9" ht="18" thickBot="1" x14ac:dyDescent="0.35">
      <c r="B64" s="68"/>
      <c r="C64" s="66"/>
      <c r="D64" s="66"/>
      <c r="E64" s="66"/>
      <c r="F64" s="80"/>
      <c r="G64" s="84"/>
    </row>
    <row r="65" spans="2:12" ht="30.75" customHeight="1" thickBot="1" x14ac:dyDescent="0.35">
      <c r="B65" s="72" t="s">
        <v>175</v>
      </c>
      <c r="C65" s="73"/>
      <c r="D65" s="73"/>
      <c r="E65" s="73"/>
      <c r="F65" s="94">
        <f>IF(((F13*0.75)-F20)&gt;0,((F13*0.75)-F20),0)</f>
        <v>0</v>
      </c>
      <c r="G65" s="84"/>
      <c r="J65" s="39"/>
    </row>
    <row r="66" spans="2:12" x14ac:dyDescent="0.25">
      <c r="B66" s="74"/>
      <c r="C66" s="75"/>
      <c r="D66" s="75"/>
      <c r="E66" s="75"/>
      <c r="F66" s="75"/>
      <c r="G66" s="86"/>
    </row>
    <row r="68" spans="2:12" ht="45.75" customHeight="1" x14ac:dyDescent="0.25">
      <c r="B68" s="191" t="s">
        <v>185</v>
      </c>
      <c r="C68" s="191"/>
      <c r="D68" s="191"/>
      <c r="E68" s="191"/>
      <c r="F68" s="191"/>
    </row>
    <row r="70" spans="2:12" ht="73.5" customHeight="1" x14ac:dyDescent="0.25">
      <c r="B70" s="184" t="s">
        <v>172</v>
      </c>
      <c r="C70" s="184"/>
      <c r="D70" s="184"/>
      <c r="E70" s="184"/>
      <c r="F70" s="184"/>
    </row>
    <row r="72" spans="2:12" ht="62.25" customHeight="1" x14ac:dyDescent="0.25">
      <c r="B72" s="184" t="s">
        <v>179</v>
      </c>
      <c r="C72" s="184"/>
      <c r="D72" s="184"/>
      <c r="E72" s="184"/>
      <c r="F72" s="184"/>
    </row>
    <row r="74" spans="2:12" ht="63" customHeight="1" x14ac:dyDescent="0.25">
      <c r="B74" s="184" t="s">
        <v>122</v>
      </c>
      <c r="C74" s="184"/>
      <c r="D74" s="184"/>
      <c r="E74" s="184"/>
      <c r="F74" s="184"/>
    </row>
    <row r="76" spans="2:12" ht="147" customHeight="1" x14ac:dyDescent="0.25">
      <c r="B76" s="184" t="s">
        <v>180</v>
      </c>
      <c r="C76" s="184"/>
      <c r="D76" s="184"/>
      <c r="E76" s="184"/>
      <c r="F76" s="184"/>
    </row>
    <row r="78" spans="2:12" ht="26.25" customHeight="1" x14ac:dyDescent="0.25">
      <c r="B78" s="184" t="s">
        <v>176</v>
      </c>
      <c r="C78" s="184"/>
      <c r="D78" s="184"/>
      <c r="E78" s="184"/>
      <c r="F78" s="184"/>
    </row>
    <row r="79" spans="2:12" x14ac:dyDescent="0.25">
      <c r="B79" s="37"/>
      <c r="C79" s="37"/>
      <c r="D79" s="37"/>
      <c r="E79" s="37"/>
      <c r="F79" s="37"/>
    </row>
    <row r="80" spans="2:12" ht="164.25" customHeight="1" x14ac:dyDescent="0.25">
      <c r="B80" s="183" t="s">
        <v>123</v>
      </c>
      <c r="C80" s="183"/>
      <c r="D80" s="183"/>
      <c r="E80" s="183"/>
      <c r="F80" s="183"/>
      <c r="G80" s="131"/>
      <c r="H80" s="131"/>
      <c r="I80" s="131"/>
      <c r="J80" s="131"/>
      <c r="K80" s="131"/>
      <c r="L80" s="131"/>
    </row>
    <row r="81" spans="2:12" ht="19.5" customHeight="1" x14ac:dyDescent="0.25">
      <c r="B81" s="132"/>
      <c r="C81" s="132"/>
      <c r="D81" s="132"/>
      <c r="E81" s="132"/>
      <c r="F81" s="132"/>
      <c r="G81" s="131"/>
      <c r="H81" s="131"/>
      <c r="I81" s="131"/>
      <c r="J81" s="131"/>
      <c r="K81" s="131"/>
      <c r="L81" s="131"/>
    </row>
    <row r="82" spans="2:12" x14ac:dyDescent="0.25">
      <c r="B82" s="98" t="str">
        <f>+Disclaimer!A14</f>
        <v>UPDATED June 8, 2020</v>
      </c>
    </row>
  </sheetData>
  <mergeCells count="16">
    <mergeCell ref="B8:G8"/>
    <mergeCell ref="B32:D32"/>
    <mergeCell ref="B37:F37"/>
    <mergeCell ref="B80:F80"/>
    <mergeCell ref="B72:F72"/>
    <mergeCell ref="B70:F70"/>
    <mergeCell ref="B30:D30"/>
    <mergeCell ref="B16:F16"/>
    <mergeCell ref="B78:F78"/>
    <mergeCell ref="B34:D34"/>
    <mergeCell ref="B59:D59"/>
    <mergeCell ref="B74:F74"/>
    <mergeCell ref="C21:D21"/>
    <mergeCell ref="C18:D18"/>
    <mergeCell ref="B68:F68"/>
    <mergeCell ref="B76:F76"/>
  </mergeCells>
  <conditionalFormatting sqref="B8">
    <cfRule type="containsText" dxfId="59" priority="1" operator="containsText" text="Ineligible">
      <formula>NOT(ISERROR(SEARCH("Ineligible",B8)))</formula>
    </cfRule>
  </conditionalFormatting>
  <dataValidations disablePrompts="1" count="2">
    <dataValidation type="list" allowBlank="1" showInputMessage="1" showErrorMessage="1" sqref="C21:D21">
      <formula1>"Choose from List in Dropdown,Covered Period,Alternative Payroll Covered Period"</formula1>
    </dataValidation>
    <dataValidation type="list" allowBlank="1" showInputMessage="1" showErrorMessage="1" sqref="C18:D18">
      <formula1>"Choose from List in Dropdown, 8 Week Covered Period, 24 Week Covered Period"</formula1>
    </dataValidation>
  </dataValidations>
  <pageMargins left="0.7" right="0.7" top="0.75" bottom="0.75" header="0.3" footer="0.3"/>
  <pageSetup scale="8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T70"/>
  <sheetViews>
    <sheetView topLeftCell="A16" workbookViewId="0">
      <selection activeCell="A71" sqref="A71"/>
    </sheetView>
  </sheetViews>
  <sheetFormatPr defaultRowHeight="15" x14ac:dyDescent="0.25"/>
  <cols>
    <col min="1" max="1" width="10.28515625" style="1" customWidth="1"/>
    <col min="2" max="2" width="85.85546875" style="1" customWidth="1"/>
    <col min="3" max="10" width="9.85546875" style="1" bestFit="1" customWidth="1"/>
    <col min="11" max="11" width="12.7109375" style="1" bestFit="1" customWidth="1"/>
    <col min="12" max="12" width="9.140625" style="38"/>
    <col min="13" max="13" width="12.28515625" style="1" bestFit="1" customWidth="1"/>
    <col min="14" max="16384" width="9.140625" style="1"/>
  </cols>
  <sheetData>
    <row r="10" spans="1:19" ht="18.75" x14ac:dyDescent="0.3">
      <c r="A10" s="193" t="s">
        <v>59</v>
      </c>
      <c r="B10" s="194"/>
      <c r="C10" s="194"/>
      <c r="D10" s="194"/>
      <c r="E10" s="194"/>
      <c r="F10" s="194"/>
      <c r="G10" s="194"/>
      <c r="H10" s="194"/>
      <c r="I10" s="194"/>
      <c r="J10" s="194"/>
      <c r="K10" s="195"/>
    </row>
    <row r="11" spans="1:19" ht="15.75" x14ac:dyDescent="0.25">
      <c r="A11" s="25" t="s">
        <v>3</v>
      </c>
      <c r="B11" s="2"/>
    </row>
    <row r="12" spans="1:19" ht="15.75" x14ac:dyDescent="0.25">
      <c r="B12" s="26" t="s">
        <v>71</v>
      </c>
    </row>
    <row r="14" spans="1:19" ht="18.75" x14ac:dyDescent="0.3">
      <c r="A14" s="3" t="s">
        <v>4</v>
      </c>
      <c r="B14" s="100" t="s">
        <v>87</v>
      </c>
      <c r="C14" s="4" t="s">
        <v>5</v>
      </c>
      <c r="D14" s="5" t="s">
        <v>6</v>
      </c>
      <c r="E14" s="5" t="s">
        <v>7</v>
      </c>
      <c r="F14" s="4" t="s">
        <v>8</v>
      </c>
      <c r="G14" s="5" t="s">
        <v>9</v>
      </c>
      <c r="H14" s="5" t="s">
        <v>10</v>
      </c>
      <c r="I14" s="4" t="s">
        <v>11</v>
      </c>
      <c r="J14" s="5" t="s">
        <v>12</v>
      </c>
      <c r="K14" s="6" t="s">
        <v>13</v>
      </c>
    </row>
    <row r="15" spans="1:19" ht="11.25" customHeight="1" x14ac:dyDescent="0.25">
      <c r="S15" s="22"/>
    </row>
    <row r="16" spans="1:19" x14ac:dyDescent="0.25">
      <c r="A16" s="167" t="s">
        <v>160</v>
      </c>
      <c r="C16" s="166"/>
      <c r="D16" s="166"/>
      <c r="E16" s="166"/>
      <c r="F16" s="166"/>
      <c r="G16" s="166"/>
      <c r="H16" s="166"/>
      <c r="I16" s="166"/>
      <c r="J16" s="166"/>
      <c r="S16" s="22"/>
    </row>
    <row r="17" spans="1:20" ht="10.5" customHeight="1" x14ac:dyDescent="0.25">
      <c r="S17" s="22"/>
    </row>
    <row r="18" spans="1:20" x14ac:dyDescent="0.25">
      <c r="A18" s="52" t="s">
        <v>65</v>
      </c>
      <c r="B18" s="95" t="s">
        <v>141</v>
      </c>
      <c r="C18" s="152">
        <v>0</v>
      </c>
      <c r="D18" s="152">
        <v>0</v>
      </c>
      <c r="E18" s="152">
        <v>0</v>
      </c>
      <c r="F18" s="152">
        <v>0</v>
      </c>
      <c r="G18" s="152">
        <v>0</v>
      </c>
      <c r="H18" s="152">
        <v>0</v>
      </c>
      <c r="I18" s="152">
        <v>0</v>
      </c>
      <c r="J18" s="152">
        <v>0</v>
      </c>
      <c r="K18" s="153">
        <f>ROUND(AVERAGE(C18:J18),1)</f>
        <v>0</v>
      </c>
      <c r="S18" s="22"/>
    </row>
    <row r="19" spans="1:20" x14ac:dyDescent="0.25">
      <c r="S19" s="22"/>
    </row>
    <row r="20" spans="1:20" ht="17.25" x14ac:dyDescent="0.3">
      <c r="A20" s="54" t="s">
        <v>14</v>
      </c>
      <c r="B20" s="54"/>
      <c r="C20" s="55"/>
      <c r="D20" s="55"/>
      <c r="E20" s="55"/>
      <c r="F20" s="55"/>
      <c r="G20" s="55"/>
      <c r="H20" s="55"/>
      <c r="I20" s="55"/>
      <c r="J20" s="55"/>
      <c r="K20" s="55"/>
      <c r="S20" s="22"/>
    </row>
    <row r="21" spans="1:20" x14ac:dyDescent="0.25">
      <c r="A21" t="s">
        <v>15</v>
      </c>
      <c r="B21"/>
      <c r="C21" s="53">
        <v>0</v>
      </c>
      <c r="D21" s="53">
        <v>0</v>
      </c>
      <c r="E21" s="53">
        <v>0</v>
      </c>
      <c r="F21" s="53">
        <v>0</v>
      </c>
      <c r="G21" s="53">
        <v>0</v>
      </c>
      <c r="H21" s="53">
        <v>0</v>
      </c>
      <c r="I21" s="53">
        <v>0</v>
      </c>
      <c r="J21" s="53">
        <v>0</v>
      </c>
      <c r="K21" s="7">
        <f t="shared" ref="K21" si="0">SUM(C21:J21)</f>
        <v>0</v>
      </c>
      <c r="S21" s="22"/>
    </row>
    <row r="22" spans="1:20" x14ac:dyDescent="0.25">
      <c r="A22" s="101" t="s">
        <v>77</v>
      </c>
      <c r="B22" s="101"/>
      <c r="C22" s="53">
        <v>0</v>
      </c>
      <c r="D22" s="53">
        <v>0</v>
      </c>
      <c r="E22" s="53">
        <v>0</v>
      </c>
      <c r="F22" s="53">
        <v>0</v>
      </c>
      <c r="G22" s="53">
        <v>0</v>
      </c>
      <c r="H22" s="53">
        <v>0</v>
      </c>
      <c r="I22" s="53">
        <v>0</v>
      </c>
      <c r="J22" s="53">
        <v>0</v>
      </c>
      <c r="K22" s="7">
        <f t="shared" ref="K22" si="1">SUM(C22:J22)</f>
        <v>0</v>
      </c>
      <c r="S22" s="22"/>
    </row>
    <row r="23" spans="1:20" s="57" customFormat="1" x14ac:dyDescent="0.25">
      <c r="A23" s="101" t="s">
        <v>79</v>
      </c>
      <c r="B23" s="101"/>
      <c r="C23" s="53">
        <v>0</v>
      </c>
      <c r="D23" s="53">
        <v>0</v>
      </c>
      <c r="E23" s="53">
        <v>0</v>
      </c>
      <c r="F23" s="53">
        <v>0</v>
      </c>
      <c r="G23" s="53">
        <v>0</v>
      </c>
      <c r="H23" s="53">
        <v>0</v>
      </c>
      <c r="I23" s="53">
        <v>0</v>
      </c>
      <c r="J23" s="53">
        <v>0</v>
      </c>
      <c r="K23" s="7">
        <f t="shared" ref="K23" si="2">SUM(C23:J23)</f>
        <v>0</v>
      </c>
      <c r="L23" s="102"/>
      <c r="S23" s="24"/>
    </row>
    <row r="24" spans="1:20" x14ac:dyDescent="0.25">
      <c r="A24" s="1" t="s">
        <v>80</v>
      </c>
      <c r="C24" s="53">
        <v>0</v>
      </c>
      <c r="D24" s="53">
        <v>0</v>
      </c>
      <c r="E24" s="53">
        <v>0</v>
      </c>
      <c r="F24" s="53">
        <v>0</v>
      </c>
      <c r="G24" s="53">
        <v>0</v>
      </c>
      <c r="H24" s="53">
        <v>0</v>
      </c>
      <c r="I24" s="53">
        <v>0</v>
      </c>
      <c r="J24" s="53">
        <v>0</v>
      </c>
      <c r="K24" s="7">
        <f t="shared" ref="K24:K30" si="3">SUM(C24:J24)</f>
        <v>0</v>
      </c>
      <c r="T24" s="57"/>
    </row>
    <row r="25" spans="1:20" x14ac:dyDescent="0.25">
      <c r="A25" s="1" t="s">
        <v>81</v>
      </c>
      <c r="C25" s="53">
        <v>0</v>
      </c>
      <c r="D25" s="53">
        <v>0</v>
      </c>
      <c r="E25" s="53">
        <v>0</v>
      </c>
      <c r="F25" s="53">
        <v>0</v>
      </c>
      <c r="G25" s="53">
        <v>0</v>
      </c>
      <c r="H25" s="53">
        <v>0</v>
      </c>
      <c r="I25" s="53">
        <v>0</v>
      </c>
      <c r="J25" s="53">
        <v>0</v>
      </c>
      <c r="K25" s="7">
        <f t="shared" si="3"/>
        <v>0</v>
      </c>
      <c r="N25" s="14"/>
      <c r="T25" s="57"/>
    </row>
    <row r="26" spans="1:20" x14ac:dyDescent="0.25">
      <c r="A26" s="1" t="s">
        <v>82</v>
      </c>
      <c r="C26" s="53">
        <v>0</v>
      </c>
      <c r="D26" s="53">
        <v>0</v>
      </c>
      <c r="E26" s="53">
        <v>0</v>
      </c>
      <c r="F26" s="53">
        <v>0</v>
      </c>
      <c r="G26" s="53">
        <v>0</v>
      </c>
      <c r="H26" s="53">
        <v>0</v>
      </c>
      <c r="I26" s="53">
        <v>0</v>
      </c>
      <c r="J26" s="53">
        <v>0</v>
      </c>
      <c r="K26" s="7">
        <f t="shared" si="3"/>
        <v>0</v>
      </c>
    </row>
    <row r="27" spans="1:20" x14ac:dyDescent="0.25">
      <c r="A27" s="1" t="s">
        <v>83</v>
      </c>
      <c r="C27" s="53">
        <v>0</v>
      </c>
      <c r="D27" s="53">
        <v>0</v>
      </c>
      <c r="E27" s="53">
        <v>0</v>
      </c>
      <c r="F27" s="53">
        <v>0</v>
      </c>
      <c r="G27" s="53">
        <v>0</v>
      </c>
      <c r="H27" s="53">
        <v>0</v>
      </c>
      <c r="I27" s="53">
        <v>0</v>
      </c>
      <c r="J27" s="53">
        <v>0</v>
      </c>
      <c r="K27" s="7">
        <f t="shared" si="3"/>
        <v>0</v>
      </c>
    </row>
    <row r="28" spans="1:20" x14ac:dyDescent="0.25">
      <c r="A28" s="1" t="s">
        <v>69</v>
      </c>
      <c r="C28" s="53">
        <v>0</v>
      </c>
      <c r="D28" s="53">
        <v>0</v>
      </c>
      <c r="E28" s="53">
        <v>0</v>
      </c>
      <c r="F28" s="53">
        <v>0</v>
      </c>
      <c r="G28" s="53">
        <v>0</v>
      </c>
      <c r="H28" s="53">
        <v>0</v>
      </c>
      <c r="I28" s="53">
        <v>0</v>
      </c>
      <c r="J28" s="53">
        <v>0</v>
      </c>
      <c r="K28" s="7">
        <f t="shared" si="3"/>
        <v>0</v>
      </c>
    </row>
    <row r="29" spans="1:20" x14ac:dyDescent="0.25">
      <c r="A29" s="1" t="s">
        <v>60</v>
      </c>
      <c r="C29" s="53">
        <v>0</v>
      </c>
      <c r="D29" s="53">
        <v>0</v>
      </c>
      <c r="E29" s="53">
        <v>0</v>
      </c>
      <c r="F29" s="53">
        <v>0</v>
      </c>
      <c r="G29" s="53">
        <v>0</v>
      </c>
      <c r="H29" s="53">
        <v>0</v>
      </c>
      <c r="I29" s="53">
        <v>0</v>
      </c>
      <c r="J29" s="53">
        <v>0</v>
      </c>
      <c r="K29" s="7">
        <f t="shared" si="3"/>
        <v>0</v>
      </c>
    </row>
    <row r="30" spans="1:20" x14ac:dyDescent="0.25">
      <c r="A30" s="1" t="s">
        <v>16</v>
      </c>
      <c r="C30" s="53">
        <v>0</v>
      </c>
      <c r="D30" s="53">
        <v>0</v>
      </c>
      <c r="E30" s="53">
        <v>0</v>
      </c>
      <c r="F30" s="53">
        <v>0</v>
      </c>
      <c r="G30" s="53">
        <v>0</v>
      </c>
      <c r="H30" s="53">
        <v>0</v>
      </c>
      <c r="I30" s="53">
        <v>0</v>
      </c>
      <c r="J30" s="53">
        <v>0</v>
      </c>
      <c r="K30" s="7">
        <f t="shared" si="3"/>
        <v>0</v>
      </c>
    </row>
    <row r="31" spans="1:20" ht="17.25" x14ac:dyDescent="0.3">
      <c r="A31" s="54" t="s">
        <v>67</v>
      </c>
      <c r="B31" s="54"/>
      <c r="C31" s="55"/>
      <c r="D31" s="55"/>
      <c r="E31" s="55"/>
      <c r="F31" s="55"/>
      <c r="G31" s="55"/>
      <c r="H31" s="55"/>
      <c r="I31" s="55"/>
      <c r="J31" s="55"/>
      <c r="K31" s="55"/>
    </row>
    <row r="32" spans="1:20" ht="15.75" x14ac:dyDescent="0.25">
      <c r="A32" s="57" t="s">
        <v>78</v>
      </c>
      <c r="B32" s="57"/>
      <c r="C32" s="53">
        <v>0</v>
      </c>
      <c r="D32" s="53">
        <v>0</v>
      </c>
      <c r="E32" s="53">
        <v>0</v>
      </c>
      <c r="F32" s="53">
        <v>0</v>
      </c>
      <c r="G32" s="53">
        <v>0</v>
      </c>
      <c r="H32" s="53">
        <v>0</v>
      </c>
      <c r="I32" s="53">
        <v>0</v>
      </c>
      <c r="J32" s="53">
        <v>0</v>
      </c>
      <c r="K32" s="7">
        <f t="shared" ref="K32:K34" si="4">SUM(C32:J32)</f>
        <v>0</v>
      </c>
      <c r="M32" s="22"/>
      <c r="N32" s="22"/>
      <c r="O32" s="22"/>
      <c r="P32" s="22"/>
      <c r="Q32" s="22"/>
      <c r="R32" s="22"/>
      <c r="S32" s="22"/>
    </row>
    <row r="33" spans="1:19" x14ac:dyDescent="0.25">
      <c r="A33" s="1" t="s">
        <v>17</v>
      </c>
      <c r="C33" s="53">
        <v>0</v>
      </c>
      <c r="D33" s="53">
        <v>0</v>
      </c>
      <c r="E33" s="53">
        <v>0</v>
      </c>
      <c r="F33" s="53">
        <v>0</v>
      </c>
      <c r="G33" s="53">
        <v>0</v>
      </c>
      <c r="H33" s="53">
        <v>0</v>
      </c>
      <c r="I33" s="53">
        <v>0</v>
      </c>
      <c r="J33" s="53">
        <v>0</v>
      </c>
      <c r="K33" s="7">
        <f t="shared" si="4"/>
        <v>0</v>
      </c>
      <c r="M33" s="22"/>
      <c r="N33" s="22"/>
      <c r="O33" s="22"/>
      <c r="P33" s="22"/>
      <c r="Q33" s="22"/>
      <c r="R33" s="22"/>
      <c r="S33" s="22"/>
    </row>
    <row r="34" spans="1:19" x14ac:dyDescent="0.25">
      <c r="A34" t="s">
        <v>68</v>
      </c>
      <c r="B34"/>
      <c r="C34" s="53">
        <v>0</v>
      </c>
      <c r="D34" s="53">
        <v>0</v>
      </c>
      <c r="E34" s="53">
        <v>0</v>
      </c>
      <c r="F34" s="53">
        <v>0</v>
      </c>
      <c r="G34" s="53">
        <v>0</v>
      </c>
      <c r="H34" s="53">
        <v>0</v>
      </c>
      <c r="I34" s="53">
        <v>0</v>
      </c>
      <c r="J34" s="53">
        <v>0</v>
      </c>
      <c r="K34" s="7">
        <f t="shared" si="4"/>
        <v>0</v>
      </c>
      <c r="M34" s="22"/>
      <c r="N34" s="22"/>
      <c r="O34" s="22"/>
      <c r="P34" s="22"/>
      <c r="Q34" s="22"/>
      <c r="R34" s="22"/>
      <c r="S34" s="22"/>
    </row>
    <row r="35" spans="1:19" ht="18" customHeight="1" thickBot="1" x14ac:dyDescent="0.35">
      <c r="B35" s="15" t="s">
        <v>18</v>
      </c>
      <c r="C35" s="9">
        <f t="shared" ref="C35:K35" si="5">SUM(C21:C34)</f>
        <v>0</v>
      </c>
      <c r="D35" s="9">
        <f t="shared" si="5"/>
        <v>0</v>
      </c>
      <c r="E35" s="9">
        <f t="shared" si="5"/>
        <v>0</v>
      </c>
      <c r="F35" s="9">
        <f t="shared" si="5"/>
        <v>0</v>
      </c>
      <c r="G35" s="9">
        <f t="shared" si="5"/>
        <v>0</v>
      </c>
      <c r="H35" s="9">
        <f t="shared" si="5"/>
        <v>0</v>
      </c>
      <c r="I35" s="9">
        <f t="shared" si="5"/>
        <v>0</v>
      </c>
      <c r="J35" s="9">
        <f t="shared" si="5"/>
        <v>0</v>
      </c>
      <c r="K35" s="9">
        <f t="shared" si="5"/>
        <v>0</v>
      </c>
      <c r="M35" s="41"/>
      <c r="N35" s="42"/>
      <c r="O35" s="42"/>
      <c r="P35" s="42"/>
      <c r="Q35" s="42"/>
      <c r="R35" s="42"/>
      <c r="S35" s="22"/>
    </row>
    <row r="36" spans="1:19" ht="18" customHeight="1" x14ac:dyDescent="0.3">
      <c r="B36" s="15"/>
      <c r="C36" s="11"/>
      <c r="D36" s="11"/>
      <c r="E36" s="11"/>
      <c r="F36" s="11"/>
      <c r="G36" s="11"/>
      <c r="H36" s="11"/>
      <c r="I36" s="11"/>
      <c r="J36" s="11"/>
      <c r="K36" s="11"/>
      <c r="M36" s="41"/>
      <c r="N36" s="42"/>
      <c r="O36" s="42"/>
      <c r="P36" s="42"/>
      <c r="Q36" s="42"/>
      <c r="R36" s="42"/>
      <c r="S36" s="22"/>
    </row>
    <row r="37" spans="1:19" s="57" customFormat="1" ht="15.75" x14ac:dyDescent="0.25">
      <c r="A37" s="127" t="s">
        <v>159</v>
      </c>
      <c r="C37" s="41"/>
      <c r="D37" s="41"/>
      <c r="E37" s="41"/>
      <c r="F37" s="41"/>
      <c r="G37" s="41"/>
      <c r="H37" s="41"/>
      <c r="I37" s="41"/>
      <c r="J37" s="41"/>
      <c r="K37" s="41"/>
      <c r="L37" s="102"/>
    </row>
    <row r="38" spans="1:19" s="57" customFormat="1" ht="15.75" x14ac:dyDescent="0.25">
      <c r="A38" s="127"/>
      <c r="B38" s="127" t="s">
        <v>158</v>
      </c>
      <c r="C38" s="41"/>
      <c r="D38" s="41"/>
      <c r="E38" s="41"/>
      <c r="F38" s="41"/>
      <c r="G38" s="41"/>
      <c r="H38" s="41"/>
      <c r="I38" s="41"/>
      <c r="J38" s="41"/>
      <c r="K38" s="41"/>
      <c r="L38" s="102"/>
    </row>
    <row r="39" spans="1:19" x14ac:dyDescent="0.25">
      <c r="M39" s="22"/>
      <c r="N39" s="42"/>
      <c r="O39" s="42"/>
      <c r="P39" s="42"/>
      <c r="Q39" s="42"/>
      <c r="R39" s="42"/>
      <c r="S39" s="22"/>
    </row>
    <row r="40" spans="1:19" s="57" customFormat="1" ht="18.75" x14ac:dyDescent="0.3">
      <c r="A40" s="125" t="s">
        <v>124</v>
      </c>
      <c r="B40" s="125"/>
      <c r="L40" s="102"/>
      <c r="M40" s="24"/>
      <c r="N40" s="126"/>
      <c r="O40" s="126"/>
      <c r="P40" s="126"/>
      <c r="Q40" s="126"/>
      <c r="R40" s="126"/>
      <c r="S40" s="24"/>
    </row>
    <row r="41" spans="1:19" ht="17.25" x14ac:dyDescent="0.3">
      <c r="A41" s="8" t="s">
        <v>30</v>
      </c>
      <c r="M41" s="22"/>
      <c r="N41" s="22"/>
      <c r="O41" s="22"/>
      <c r="P41" s="22"/>
      <c r="Q41" s="22"/>
      <c r="R41" s="22"/>
      <c r="S41" s="22"/>
    </row>
    <row r="42" spans="1:19" x14ac:dyDescent="0.25">
      <c r="B42" s="1" t="s">
        <v>0</v>
      </c>
      <c r="C42" s="53">
        <v>0</v>
      </c>
      <c r="D42" s="53">
        <v>0</v>
      </c>
      <c r="E42" s="53">
        <v>0</v>
      </c>
      <c r="F42" s="53">
        <v>0</v>
      </c>
      <c r="G42" s="53">
        <v>0</v>
      </c>
      <c r="H42" s="53">
        <v>0</v>
      </c>
      <c r="I42" s="53">
        <v>0</v>
      </c>
      <c r="J42" s="53">
        <v>0</v>
      </c>
      <c r="K42" s="7">
        <f>SUM(C42:J42)</f>
        <v>0</v>
      </c>
      <c r="M42" s="22"/>
      <c r="N42" s="22"/>
      <c r="O42" s="22"/>
      <c r="P42" s="22"/>
      <c r="Q42" s="22"/>
      <c r="R42" s="22"/>
      <c r="S42" s="22"/>
    </row>
    <row r="43" spans="1:19" x14ac:dyDescent="0.25">
      <c r="B43" s="1" t="s">
        <v>29</v>
      </c>
      <c r="C43" s="53">
        <v>0</v>
      </c>
      <c r="D43" s="53">
        <v>0</v>
      </c>
      <c r="E43" s="53">
        <v>0</v>
      </c>
      <c r="F43" s="53">
        <v>0</v>
      </c>
      <c r="G43" s="53">
        <v>0</v>
      </c>
      <c r="H43" s="53">
        <v>0</v>
      </c>
      <c r="I43" s="53">
        <v>0</v>
      </c>
      <c r="J43" s="53">
        <v>0</v>
      </c>
      <c r="K43" s="7">
        <f>SUM(C43:J43)</f>
        <v>0</v>
      </c>
      <c r="M43" s="22"/>
      <c r="N43" s="22"/>
      <c r="O43" s="22"/>
      <c r="P43" s="22"/>
      <c r="Q43" s="22"/>
      <c r="R43" s="22"/>
      <c r="S43" s="22"/>
    </row>
    <row r="44" spans="1:19" x14ac:dyDescent="0.25">
      <c r="B44" s="1" t="s">
        <v>29</v>
      </c>
      <c r="C44" s="53">
        <v>0</v>
      </c>
      <c r="D44" s="53">
        <v>0</v>
      </c>
      <c r="E44" s="53">
        <v>0</v>
      </c>
      <c r="F44" s="53">
        <v>0</v>
      </c>
      <c r="G44" s="53">
        <v>0</v>
      </c>
      <c r="H44" s="53">
        <v>0</v>
      </c>
      <c r="I44" s="53">
        <v>0</v>
      </c>
      <c r="J44" s="53">
        <v>0</v>
      </c>
      <c r="K44" s="10">
        <f>SUM(C44:J44)</f>
        <v>0</v>
      </c>
      <c r="M44" s="22"/>
      <c r="N44" s="22"/>
      <c r="O44" s="22"/>
      <c r="P44" s="22"/>
      <c r="Q44" s="22"/>
      <c r="R44" s="22"/>
      <c r="S44" s="22"/>
    </row>
    <row r="45" spans="1:19" ht="18" thickBot="1" x14ac:dyDescent="0.35">
      <c r="B45" s="15" t="s">
        <v>19</v>
      </c>
      <c r="C45" s="9">
        <f>SUM(C42:C44)</f>
        <v>0</v>
      </c>
      <c r="D45" s="9">
        <f t="shared" ref="D45:K45" si="6">SUM(D42:D44)</f>
        <v>0</v>
      </c>
      <c r="E45" s="9">
        <f t="shared" si="6"/>
        <v>0</v>
      </c>
      <c r="F45" s="9">
        <f t="shared" si="6"/>
        <v>0</v>
      </c>
      <c r="G45" s="9">
        <f t="shared" si="6"/>
        <v>0</v>
      </c>
      <c r="H45" s="9">
        <f t="shared" si="6"/>
        <v>0</v>
      </c>
      <c r="I45" s="9">
        <f t="shared" si="6"/>
        <v>0</v>
      </c>
      <c r="J45" s="9">
        <f t="shared" si="6"/>
        <v>0</v>
      </c>
      <c r="K45" s="9">
        <f t="shared" si="6"/>
        <v>0</v>
      </c>
    </row>
    <row r="46" spans="1:19" ht="17.25" x14ac:dyDescent="0.3">
      <c r="A46" s="8" t="s">
        <v>31</v>
      </c>
      <c r="C46" s="7"/>
      <c r="D46" s="7"/>
      <c r="E46" s="7"/>
      <c r="F46" s="7"/>
      <c r="G46" s="7"/>
      <c r="H46" s="7"/>
      <c r="I46" s="7"/>
      <c r="J46" s="7"/>
      <c r="K46" s="7"/>
    </row>
    <row r="47" spans="1:19" x14ac:dyDescent="0.25">
      <c r="B47" s="1" t="s">
        <v>20</v>
      </c>
      <c r="C47" s="53">
        <v>0</v>
      </c>
      <c r="D47" s="53">
        <v>0</v>
      </c>
      <c r="E47" s="53">
        <v>0</v>
      </c>
      <c r="F47" s="53">
        <v>0</v>
      </c>
      <c r="G47" s="53">
        <v>0</v>
      </c>
      <c r="H47" s="53">
        <v>0</v>
      </c>
      <c r="I47" s="53">
        <v>0</v>
      </c>
      <c r="J47" s="53">
        <v>0</v>
      </c>
      <c r="K47" s="7">
        <f>SUM(C47:J47)</f>
        <v>0</v>
      </c>
    </row>
    <row r="48" spans="1:19" x14ac:dyDescent="0.25">
      <c r="B48" s="1" t="s">
        <v>21</v>
      </c>
      <c r="C48" s="53">
        <v>0</v>
      </c>
      <c r="D48" s="53">
        <v>0</v>
      </c>
      <c r="E48" s="53">
        <v>0</v>
      </c>
      <c r="F48" s="53">
        <v>0</v>
      </c>
      <c r="G48" s="53">
        <v>0</v>
      </c>
      <c r="H48" s="53">
        <v>0</v>
      </c>
      <c r="I48" s="53">
        <v>0</v>
      </c>
      <c r="J48" s="53">
        <v>0</v>
      </c>
      <c r="K48" s="7">
        <f>SUM(C48:J48)</f>
        <v>0</v>
      </c>
    </row>
    <row r="49" spans="1:18" x14ac:dyDescent="0.25">
      <c r="B49" s="1" t="s">
        <v>22</v>
      </c>
      <c r="C49" s="53">
        <v>0</v>
      </c>
      <c r="D49" s="53">
        <v>0</v>
      </c>
      <c r="E49" s="53">
        <v>0</v>
      </c>
      <c r="F49" s="53">
        <v>0</v>
      </c>
      <c r="G49" s="53">
        <v>0</v>
      </c>
      <c r="H49" s="53">
        <v>0</v>
      </c>
      <c r="I49" s="53">
        <v>0</v>
      </c>
      <c r="J49" s="53">
        <v>0</v>
      </c>
      <c r="K49" s="10">
        <f>SUM(C49:J49)</f>
        <v>0</v>
      </c>
    </row>
    <row r="50" spans="1:18" ht="18" thickBot="1" x14ac:dyDescent="0.35">
      <c r="B50" s="15" t="s">
        <v>23</v>
      </c>
      <c r="C50" s="9">
        <f>SUM(C47:C49)</f>
        <v>0</v>
      </c>
      <c r="D50" s="9">
        <f t="shared" ref="D50:K50" si="7">SUM(D47:D49)</f>
        <v>0</v>
      </c>
      <c r="E50" s="9">
        <f t="shared" si="7"/>
        <v>0</v>
      </c>
      <c r="F50" s="9">
        <f t="shared" si="7"/>
        <v>0</v>
      </c>
      <c r="G50" s="9">
        <f t="shared" si="7"/>
        <v>0</v>
      </c>
      <c r="H50" s="9">
        <f t="shared" si="7"/>
        <v>0</v>
      </c>
      <c r="I50" s="9">
        <f t="shared" si="7"/>
        <v>0</v>
      </c>
      <c r="J50" s="9">
        <f t="shared" si="7"/>
        <v>0</v>
      </c>
      <c r="K50" s="9">
        <f t="shared" si="7"/>
        <v>0</v>
      </c>
    </row>
    <row r="51" spans="1:18" ht="17.25" x14ac:dyDescent="0.3">
      <c r="A51" s="8" t="s">
        <v>32</v>
      </c>
      <c r="B51" s="8"/>
      <c r="C51" s="11"/>
      <c r="D51" s="11"/>
      <c r="E51" s="11"/>
      <c r="F51" s="11"/>
      <c r="G51" s="11"/>
      <c r="H51" s="11"/>
      <c r="I51" s="11"/>
      <c r="J51" s="11"/>
      <c r="K51" s="11"/>
    </row>
    <row r="52" spans="1:18" x14ac:dyDescent="0.25">
      <c r="B52" s="1" t="s">
        <v>24</v>
      </c>
      <c r="C52" s="53">
        <v>0</v>
      </c>
      <c r="D52" s="53">
        <v>0</v>
      </c>
      <c r="E52" s="53">
        <v>0</v>
      </c>
      <c r="F52" s="53">
        <v>0</v>
      </c>
      <c r="G52" s="53">
        <v>0</v>
      </c>
      <c r="H52" s="53">
        <v>0</v>
      </c>
      <c r="I52" s="53">
        <v>0</v>
      </c>
      <c r="J52" s="53">
        <v>0</v>
      </c>
      <c r="K52" s="7">
        <f>SUM(C52:J52)</f>
        <v>0</v>
      </c>
    </row>
    <row r="53" spans="1:18" x14ac:dyDescent="0.25">
      <c r="B53" s="1" t="s">
        <v>25</v>
      </c>
      <c r="C53" s="53">
        <v>0</v>
      </c>
      <c r="D53" s="53">
        <v>0</v>
      </c>
      <c r="E53" s="53">
        <v>0</v>
      </c>
      <c r="F53" s="53">
        <v>0</v>
      </c>
      <c r="G53" s="53">
        <v>0</v>
      </c>
      <c r="H53" s="53">
        <v>0</v>
      </c>
      <c r="I53" s="53">
        <v>0</v>
      </c>
      <c r="J53" s="53">
        <v>0</v>
      </c>
      <c r="K53" s="7">
        <f>SUM(C53:J53)</f>
        <v>0</v>
      </c>
    </row>
    <row r="54" spans="1:18" x14ac:dyDescent="0.25">
      <c r="B54" s="1" t="s">
        <v>26</v>
      </c>
      <c r="C54" s="53">
        <v>0</v>
      </c>
      <c r="D54" s="53">
        <v>0</v>
      </c>
      <c r="E54" s="53">
        <v>0</v>
      </c>
      <c r="F54" s="53">
        <v>0</v>
      </c>
      <c r="G54" s="53">
        <v>0</v>
      </c>
      <c r="H54" s="53">
        <v>0</v>
      </c>
      <c r="I54" s="53">
        <v>0</v>
      </c>
      <c r="J54" s="53">
        <v>0</v>
      </c>
      <c r="K54" s="7">
        <f>SUM(C54:J54)</f>
        <v>0</v>
      </c>
    </row>
    <row r="55" spans="1:18" x14ac:dyDescent="0.25">
      <c r="B55" s="1" t="s">
        <v>27</v>
      </c>
      <c r="C55" s="53">
        <v>0</v>
      </c>
      <c r="D55" s="53">
        <v>0</v>
      </c>
      <c r="E55" s="53">
        <v>0</v>
      </c>
      <c r="F55" s="53">
        <v>0</v>
      </c>
      <c r="G55" s="53">
        <v>0</v>
      </c>
      <c r="H55" s="53">
        <v>0</v>
      </c>
      <c r="I55" s="53">
        <v>0</v>
      </c>
      <c r="J55" s="53">
        <v>0</v>
      </c>
      <c r="K55" s="7">
        <f t="shared" ref="K55:K58" si="8">SUM(C55:J55)</f>
        <v>0</v>
      </c>
    </row>
    <row r="56" spans="1:18" x14ac:dyDescent="0.25">
      <c r="B56" s="1" t="s">
        <v>144</v>
      </c>
      <c r="C56" s="53">
        <v>0</v>
      </c>
      <c r="D56" s="53">
        <v>0</v>
      </c>
      <c r="E56" s="53">
        <v>0</v>
      </c>
      <c r="F56" s="53">
        <v>0</v>
      </c>
      <c r="G56" s="53">
        <v>0</v>
      </c>
      <c r="H56" s="53">
        <v>0</v>
      </c>
      <c r="I56" s="53">
        <v>0</v>
      </c>
      <c r="J56" s="53">
        <v>0</v>
      </c>
      <c r="K56" s="7">
        <f t="shared" ref="K56" si="9">SUM(C56:J56)</f>
        <v>0</v>
      </c>
    </row>
    <row r="57" spans="1:18" x14ac:dyDescent="0.25">
      <c r="B57" s="57" t="s">
        <v>140</v>
      </c>
      <c r="C57" s="53">
        <v>0</v>
      </c>
      <c r="D57" s="53">
        <v>0</v>
      </c>
      <c r="E57" s="53">
        <v>0</v>
      </c>
      <c r="F57" s="53">
        <v>0</v>
      </c>
      <c r="G57" s="53">
        <v>0</v>
      </c>
      <c r="H57" s="53">
        <v>0</v>
      </c>
      <c r="I57" s="53">
        <v>0</v>
      </c>
      <c r="J57" s="53">
        <v>0</v>
      </c>
      <c r="K57" s="7">
        <f t="shared" si="8"/>
        <v>0</v>
      </c>
    </row>
    <row r="58" spans="1:18" x14ac:dyDescent="0.25">
      <c r="B58" s="57" t="s">
        <v>85</v>
      </c>
      <c r="C58" s="53">
        <v>0</v>
      </c>
      <c r="D58" s="53">
        <v>0</v>
      </c>
      <c r="E58" s="53">
        <v>0</v>
      </c>
      <c r="F58" s="53">
        <v>0</v>
      </c>
      <c r="G58" s="53">
        <v>0</v>
      </c>
      <c r="H58" s="53">
        <v>0</v>
      </c>
      <c r="I58" s="53">
        <v>0</v>
      </c>
      <c r="J58" s="53">
        <v>0</v>
      </c>
      <c r="K58" s="7">
        <f t="shared" si="8"/>
        <v>0</v>
      </c>
    </row>
    <row r="59" spans="1:18" x14ac:dyDescent="0.25">
      <c r="B59" s="57" t="s">
        <v>143</v>
      </c>
      <c r="C59" s="53">
        <v>0</v>
      </c>
      <c r="D59" s="53">
        <v>0</v>
      </c>
      <c r="E59" s="53">
        <v>0</v>
      </c>
      <c r="F59" s="53">
        <v>0</v>
      </c>
      <c r="G59" s="53">
        <v>0</v>
      </c>
      <c r="H59" s="53">
        <v>0</v>
      </c>
      <c r="I59" s="53">
        <v>0</v>
      </c>
      <c r="J59" s="53">
        <v>0</v>
      </c>
      <c r="K59" s="10">
        <f>SUM(C59:J59)</f>
        <v>0</v>
      </c>
    </row>
    <row r="60" spans="1:18" ht="18" thickBot="1" x14ac:dyDescent="0.35">
      <c r="B60" s="15" t="s">
        <v>28</v>
      </c>
      <c r="C60" s="9">
        <f>SUM(C52:C59)</f>
        <v>0</v>
      </c>
      <c r="D60" s="9">
        <f t="shared" ref="D60:K60" si="10">SUM(D52:D59)</f>
        <v>0</v>
      </c>
      <c r="E60" s="9">
        <f t="shared" si="10"/>
        <v>0</v>
      </c>
      <c r="F60" s="9">
        <f t="shared" si="10"/>
        <v>0</v>
      </c>
      <c r="G60" s="9">
        <f t="shared" si="10"/>
        <v>0</v>
      </c>
      <c r="H60" s="9">
        <f t="shared" si="10"/>
        <v>0</v>
      </c>
      <c r="I60" s="9">
        <f t="shared" si="10"/>
        <v>0</v>
      </c>
      <c r="J60" s="9">
        <f t="shared" si="10"/>
        <v>0</v>
      </c>
      <c r="K60" s="9">
        <f t="shared" si="10"/>
        <v>0</v>
      </c>
    </row>
    <row r="62" spans="1:18" ht="15.75" x14ac:dyDescent="0.25">
      <c r="C62" s="11"/>
      <c r="D62" s="11"/>
      <c r="E62" s="11"/>
      <c r="F62" s="11"/>
      <c r="G62" s="11"/>
      <c r="H62" s="11"/>
      <c r="I62" s="11"/>
      <c r="J62" s="11"/>
      <c r="K62" s="11"/>
    </row>
    <row r="63" spans="1:18" ht="17.25" x14ac:dyDescent="0.3">
      <c r="A63" s="16" t="s">
        <v>33</v>
      </c>
      <c r="B63" s="133" t="s">
        <v>126</v>
      </c>
      <c r="K63" s="12"/>
      <c r="L63" s="48"/>
      <c r="M63" s="22"/>
      <c r="N63" s="22"/>
      <c r="O63" s="22"/>
      <c r="P63" s="22"/>
      <c r="Q63" s="22"/>
      <c r="R63" s="22"/>
    </row>
    <row r="64" spans="1:18" ht="17.25" x14ac:dyDescent="0.3">
      <c r="A64" s="16" t="s">
        <v>34</v>
      </c>
      <c r="B64" s="133" t="s">
        <v>66</v>
      </c>
      <c r="K64" s="12"/>
      <c r="L64" s="47"/>
      <c r="M64" s="22"/>
      <c r="N64" s="22"/>
      <c r="O64" s="22"/>
      <c r="P64" s="22"/>
      <c r="Q64" s="22"/>
      <c r="R64" s="22"/>
    </row>
    <row r="65" spans="1:18" s="57" customFormat="1" ht="17.25" x14ac:dyDescent="0.3">
      <c r="A65" s="128" t="s">
        <v>35</v>
      </c>
      <c r="B65" s="134" t="s">
        <v>84</v>
      </c>
      <c r="K65" s="129"/>
      <c r="L65" s="130"/>
      <c r="M65" s="24"/>
      <c r="N65" s="24"/>
      <c r="O65" s="24"/>
      <c r="P65" s="24"/>
      <c r="Q65" s="24"/>
      <c r="R65" s="24"/>
    </row>
    <row r="66" spans="1:18" x14ac:dyDescent="0.25">
      <c r="A66" s="16" t="s">
        <v>36</v>
      </c>
      <c r="B66" s="133" t="s">
        <v>86</v>
      </c>
      <c r="K66" s="22"/>
      <c r="L66" s="47"/>
      <c r="M66" s="22"/>
      <c r="N66" s="22"/>
      <c r="O66" s="22"/>
      <c r="P66" s="22"/>
      <c r="Q66" s="22"/>
      <c r="R66" s="22"/>
    </row>
    <row r="67" spans="1:18" ht="17.25" x14ac:dyDescent="0.3">
      <c r="A67" s="13"/>
      <c r="B67" s="13"/>
      <c r="K67" s="12"/>
      <c r="L67" s="47"/>
      <c r="M67" s="22"/>
      <c r="N67" s="22"/>
      <c r="O67" s="22"/>
      <c r="P67" s="22"/>
      <c r="Q67" s="22"/>
      <c r="R67" s="22"/>
    </row>
    <row r="68" spans="1:18" x14ac:dyDescent="0.25">
      <c r="A68" s="192"/>
      <c r="B68" s="192"/>
      <c r="C68" s="192"/>
      <c r="D68" s="192"/>
      <c r="E68" s="192"/>
      <c r="F68" s="192"/>
      <c r="K68" s="22"/>
      <c r="L68" s="47"/>
      <c r="M68" s="22"/>
      <c r="N68" s="22"/>
      <c r="O68" s="22"/>
      <c r="P68" s="22"/>
      <c r="Q68" s="22"/>
      <c r="R68" s="22"/>
    </row>
    <row r="69" spans="1:18" ht="84" customHeight="1" x14ac:dyDescent="0.25">
      <c r="A69" s="174" t="s">
        <v>123</v>
      </c>
      <c r="B69" s="174"/>
      <c r="C69" s="174"/>
      <c r="D69" s="174"/>
      <c r="E69" s="174"/>
      <c r="F69" s="174"/>
      <c r="G69" s="174"/>
      <c r="H69" s="174"/>
      <c r="I69" s="174"/>
      <c r="J69" s="174"/>
      <c r="K69" s="174"/>
    </row>
    <row r="70" spans="1:18" x14ac:dyDescent="0.25">
      <c r="A70" s="99" t="s">
        <v>181</v>
      </c>
    </row>
  </sheetData>
  <mergeCells count="3">
    <mergeCell ref="A68:F68"/>
    <mergeCell ref="A10:K10"/>
    <mergeCell ref="A69:K69"/>
  </mergeCells>
  <pageMargins left="0.7" right="0.7" top="0.75" bottom="0.75" header="0.3" footer="0.3"/>
  <pageSetup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M32"/>
  <sheetViews>
    <sheetView topLeftCell="A13" workbookViewId="0">
      <selection activeCell="A32" sqref="A32"/>
    </sheetView>
  </sheetViews>
  <sheetFormatPr defaultRowHeight="15" x14ac:dyDescent="0.25"/>
  <cols>
    <col min="1" max="1" width="28.140625" style="28" customWidth="1"/>
    <col min="2" max="4" width="19.85546875" style="28" customWidth="1"/>
    <col min="5" max="5" width="18.85546875" style="28" customWidth="1"/>
    <col min="6" max="6" width="12.7109375" style="28" customWidth="1"/>
    <col min="7" max="7" width="20.5703125" style="28" customWidth="1"/>
    <col min="8" max="8" width="2.140625" style="28" customWidth="1"/>
    <col min="9" max="9" width="17.7109375" style="28" customWidth="1"/>
    <col min="10" max="10" width="2.140625" style="28" customWidth="1"/>
    <col min="11" max="11" width="19.140625" style="28" customWidth="1"/>
    <col min="12" max="16384" width="9.140625" style="28"/>
  </cols>
  <sheetData>
    <row r="10" spans="1:13" ht="18.75" x14ac:dyDescent="0.3">
      <c r="A10" s="199" t="s">
        <v>118</v>
      </c>
      <c r="B10" s="200"/>
      <c r="C10" s="200"/>
      <c r="D10" s="200"/>
      <c r="E10" s="200"/>
      <c r="F10" s="200"/>
      <c r="G10" s="200"/>
      <c r="H10" s="200"/>
      <c r="I10" s="200"/>
      <c r="J10" s="200"/>
      <c r="K10" s="201"/>
    </row>
    <row r="11" spans="1:13" ht="18.75" x14ac:dyDescent="0.3">
      <c r="A11" s="76"/>
      <c r="B11" s="76"/>
      <c r="C11" s="76"/>
      <c r="D11" s="76"/>
      <c r="E11" s="76"/>
      <c r="F11" s="76"/>
      <c r="G11" s="76"/>
    </row>
    <row r="12" spans="1:13" ht="15.75" x14ac:dyDescent="0.25">
      <c r="A12" s="26" t="s">
        <v>73</v>
      </c>
    </row>
    <row r="13" spans="1:13" ht="79.5" customHeight="1" x14ac:dyDescent="0.25">
      <c r="A13" s="43" t="s">
        <v>45</v>
      </c>
      <c r="B13" s="27" t="s">
        <v>111</v>
      </c>
      <c r="C13" s="27" t="s">
        <v>112</v>
      </c>
      <c r="D13" s="27" t="s">
        <v>46</v>
      </c>
      <c r="E13" s="27" t="s">
        <v>47</v>
      </c>
      <c r="F13" s="27" t="s">
        <v>48</v>
      </c>
      <c r="G13" s="27" t="s">
        <v>110</v>
      </c>
      <c r="I13" s="27" t="s">
        <v>109</v>
      </c>
      <c r="K13" s="123" t="s">
        <v>113</v>
      </c>
    </row>
    <row r="14" spans="1:13" x14ac:dyDescent="0.25">
      <c r="A14" s="36" t="s">
        <v>49</v>
      </c>
      <c r="B14" s="53">
        <v>0</v>
      </c>
      <c r="C14" s="53">
        <v>0</v>
      </c>
      <c r="D14" s="53">
        <v>0</v>
      </c>
      <c r="E14" s="29">
        <f>+D14/8*52</f>
        <v>0</v>
      </c>
      <c r="F14" s="30" t="e">
        <f>1-(D14/C14)</f>
        <v>#DIV/0!</v>
      </c>
      <c r="G14" s="31" t="e">
        <f t="shared" ref="G14:G23" si="0">ROUND(IF(E14&gt;100000,0,IF(F14&gt;0.25,(C14*0.75-D14),IF(D14/8*52&gt;100000,0,0))),0)</f>
        <v>#DIV/0!</v>
      </c>
      <c r="H14" s="44"/>
      <c r="I14" s="53">
        <v>0</v>
      </c>
      <c r="J14" s="44"/>
      <c r="K14" s="31">
        <f>IF(I14&gt;=B14,0,G14)</f>
        <v>0</v>
      </c>
      <c r="M14" s="45"/>
    </row>
    <row r="15" spans="1:13" x14ac:dyDescent="0.25">
      <c r="A15" s="36" t="s">
        <v>50</v>
      </c>
      <c r="B15" s="53">
        <v>0</v>
      </c>
      <c r="C15" s="53">
        <v>0</v>
      </c>
      <c r="D15" s="53">
        <v>0</v>
      </c>
      <c r="E15" s="29">
        <f t="shared" ref="E15:E23" si="1">+D15/8*52</f>
        <v>0</v>
      </c>
      <c r="F15" s="30" t="e">
        <f>1-(D15/C15)</f>
        <v>#DIV/0!</v>
      </c>
      <c r="G15" s="31" t="e">
        <f t="shared" si="0"/>
        <v>#DIV/0!</v>
      </c>
      <c r="H15" s="44"/>
      <c r="I15" s="53">
        <v>0</v>
      </c>
      <c r="J15" s="44"/>
      <c r="K15" s="31">
        <f t="shared" ref="K15:K23" si="2">IF(I15&gt;=B15,0,G15)</f>
        <v>0</v>
      </c>
    </row>
    <row r="16" spans="1:13" x14ac:dyDescent="0.25">
      <c r="A16" s="36" t="s">
        <v>51</v>
      </c>
      <c r="B16" s="53">
        <v>0</v>
      </c>
      <c r="C16" s="53">
        <v>0</v>
      </c>
      <c r="D16" s="53">
        <v>0</v>
      </c>
      <c r="E16" s="29">
        <f t="shared" si="1"/>
        <v>0</v>
      </c>
      <c r="F16" s="30" t="e">
        <f t="shared" ref="F16:F23" si="3">1-(D16/C16)</f>
        <v>#DIV/0!</v>
      </c>
      <c r="G16" s="31" t="e">
        <f t="shared" si="0"/>
        <v>#DIV/0!</v>
      </c>
      <c r="H16" s="44"/>
      <c r="I16" s="53">
        <v>0</v>
      </c>
      <c r="J16" s="44"/>
      <c r="K16" s="31">
        <f t="shared" si="2"/>
        <v>0</v>
      </c>
    </row>
    <row r="17" spans="1:12" x14ac:dyDescent="0.25">
      <c r="A17" s="36" t="s">
        <v>52</v>
      </c>
      <c r="B17" s="53">
        <v>0</v>
      </c>
      <c r="C17" s="53">
        <v>0</v>
      </c>
      <c r="D17" s="53">
        <v>0</v>
      </c>
      <c r="E17" s="29">
        <f t="shared" si="1"/>
        <v>0</v>
      </c>
      <c r="F17" s="30" t="e">
        <f t="shared" si="3"/>
        <v>#DIV/0!</v>
      </c>
      <c r="G17" s="31" t="e">
        <f t="shared" si="0"/>
        <v>#DIV/0!</v>
      </c>
      <c r="H17" s="44"/>
      <c r="I17" s="53">
        <v>0</v>
      </c>
      <c r="J17" s="44"/>
      <c r="K17" s="31">
        <f t="shared" si="2"/>
        <v>0</v>
      </c>
      <c r="L17" s="46"/>
    </row>
    <row r="18" spans="1:12" x14ac:dyDescent="0.25">
      <c r="A18" s="36" t="s">
        <v>53</v>
      </c>
      <c r="B18" s="53">
        <v>0</v>
      </c>
      <c r="C18" s="53">
        <v>0</v>
      </c>
      <c r="D18" s="53">
        <v>0</v>
      </c>
      <c r="E18" s="29">
        <f t="shared" si="1"/>
        <v>0</v>
      </c>
      <c r="F18" s="30" t="e">
        <f t="shared" si="3"/>
        <v>#DIV/0!</v>
      </c>
      <c r="G18" s="31" t="e">
        <f t="shared" si="0"/>
        <v>#DIV/0!</v>
      </c>
      <c r="I18" s="53">
        <v>0</v>
      </c>
      <c r="K18" s="31">
        <f t="shared" si="2"/>
        <v>0</v>
      </c>
    </row>
    <row r="19" spans="1:12" x14ac:dyDescent="0.25">
      <c r="A19" s="36" t="s">
        <v>54</v>
      </c>
      <c r="B19" s="53">
        <v>0</v>
      </c>
      <c r="C19" s="53">
        <v>0</v>
      </c>
      <c r="D19" s="53">
        <v>0</v>
      </c>
      <c r="E19" s="29">
        <f t="shared" si="1"/>
        <v>0</v>
      </c>
      <c r="F19" s="30" t="e">
        <f t="shared" si="3"/>
        <v>#DIV/0!</v>
      </c>
      <c r="G19" s="31" t="e">
        <f t="shared" si="0"/>
        <v>#DIV/0!</v>
      </c>
      <c r="I19" s="53">
        <v>0</v>
      </c>
      <c r="K19" s="31">
        <f t="shared" si="2"/>
        <v>0</v>
      </c>
    </row>
    <row r="20" spans="1:12" x14ac:dyDescent="0.25">
      <c r="A20" s="36" t="s">
        <v>55</v>
      </c>
      <c r="B20" s="53">
        <v>0</v>
      </c>
      <c r="C20" s="53">
        <v>0</v>
      </c>
      <c r="D20" s="53">
        <v>0</v>
      </c>
      <c r="E20" s="29">
        <f t="shared" si="1"/>
        <v>0</v>
      </c>
      <c r="F20" s="30" t="e">
        <f t="shared" si="3"/>
        <v>#DIV/0!</v>
      </c>
      <c r="G20" s="31" t="e">
        <f t="shared" si="0"/>
        <v>#DIV/0!</v>
      </c>
      <c r="I20" s="53">
        <v>0</v>
      </c>
      <c r="K20" s="31">
        <f t="shared" si="2"/>
        <v>0</v>
      </c>
    </row>
    <row r="21" spans="1:12" x14ac:dyDescent="0.25">
      <c r="A21" s="36" t="s">
        <v>56</v>
      </c>
      <c r="B21" s="53">
        <v>0</v>
      </c>
      <c r="C21" s="53">
        <v>0</v>
      </c>
      <c r="D21" s="53">
        <v>0</v>
      </c>
      <c r="E21" s="29">
        <f t="shared" si="1"/>
        <v>0</v>
      </c>
      <c r="F21" s="30" t="e">
        <f t="shared" si="3"/>
        <v>#DIV/0!</v>
      </c>
      <c r="G21" s="31" t="e">
        <f t="shared" si="0"/>
        <v>#DIV/0!</v>
      </c>
      <c r="I21" s="53">
        <v>0</v>
      </c>
      <c r="K21" s="31">
        <f t="shared" si="2"/>
        <v>0</v>
      </c>
    </row>
    <row r="22" spans="1:12" x14ac:dyDescent="0.25">
      <c r="A22" s="36" t="s">
        <v>57</v>
      </c>
      <c r="B22" s="53">
        <v>0</v>
      </c>
      <c r="C22" s="53">
        <v>0</v>
      </c>
      <c r="D22" s="53">
        <v>0</v>
      </c>
      <c r="E22" s="29">
        <f t="shared" si="1"/>
        <v>0</v>
      </c>
      <c r="F22" s="30" t="e">
        <f t="shared" si="3"/>
        <v>#DIV/0!</v>
      </c>
      <c r="G22" s="31" t="e">
        <f t="shared" si="0"/>
        <v>#DIV/0!</v>
      </c>
      <c r="I22" s="53">
        <v>0</v>
      </c>
      <c r="K22" s="31">
        <f t="shared" si="2"/>
        <v>0</v>
      </c>
    </row>
    <row r="23" spans="1:12" x14ac:dyDescent="0.25">
      <c r="A23" s="36" t="s">
        <v>58</v>
      </c>
      <c r="B23" s="53">
        <v>0</v>
      </c>
      <c r="C23" s="53">
        <v>0</v>
      </c>
      <c r="D23" s="53">
        <v>0</v>
      </c>
      <c r="E23" s="29">
        <f t="shared" si="1"/>
        <v>0</v>
      </c>
      <c r="F23" s="30" t="e">
        <f t="shared" si="3"/>
        <v>#DIV/0!</v>
      </c>
      <c r="G23" s="31" t="e">
        <f t="shared" si="0"/>
        <v>#DIV/0!</v>
      </c>
      <c r="I23" s="53">
        <v>0</v>
      </c>
      <c r="K23" s="31">
        <f t="shared" si="2"/>
        <v>0</v>
      </c>
    </row>
    <row r="24" spans="1:12" ht="15.75" thickBot="1" x14ac:dyDescent="0.3">
      <c r="A24" s="32"/>
    </row>
    <row r="25" spans="1:12" ht="15.75" thickBot="1" x14ac:dyDescent="0.3">
      <c r="A25" s="33"/>
      <c r="E25" s="196"/>
      <c r="F25" s="196"/>
      <c r="G25" s="34"/>
      <c r="K25" s="56">
        <f>SUM(K14:K24)</f>
        <v>0</v>
      </c>
    </row>
    <row r="26" spans="1:12" x14ac:dyDescent="0.25">
      <c r="A26" s="33"/>
      <c r="E26" s="35"/>
      <c r="F26" s="35"/>
      <c r="G26" s="34"/>
    </row>
    <row r="27" spans="1:12" x14ac:dyDescent="0.25">
      <c r="A27" s="33"/>
      <c r="E27" s="49"/>
      <c r="F27" s="49"/>
      <c r="G27" s="34"/>
    </row>
    <row r="28" spans="1:12" x14ac:dyDescent="0.25">
      <c r="A28" s="198" t="s">
        <v>114</v>
      </c>
      <c r="B28" s="198"/>
      <c r="C28" s="198"/>
      <c r="D28" s="198"/>
      <c r="E28" s="198"/>
      <c r="F28" s="49"/>
      <c r="G28" s="34"/>
    </row>
    <row r="29" spans="1:12" x14ac:dyDescent="0.25">
      <c r="A29" s="197" t="s">
        <v>72</v>
      </c>
      <c r="B29" s="197"/>
      <c r="C29" s="197"/>
      <c r="D29" s="197"/>
      <c r="E29" s="197"/>
      <c r="F29" s="197"/>
      <c r="G29" s="197"/>
    </row>
    <row r="30" spans="1:12" x14ac:dyDescent="0.25">
      <c r="A30" s="32"/>
    </row>
    <row r="31" spans="1:12" ht="87.75" customHeight="1" x14ac:dyDescent="0.25">
      <c r="A31" s="174" t="s">
        <v>123</v>
      </c>
      <c r="B31" s="174"/>
      <c r="C31" s="174"/>
      <c r="D31" s="174"/>
      <c r="E31" s="174"/>
      <c r="F31" s="174"/>
      <c r="G31" s="174"/>
      <c r="H31" s="174"/>
      <c r="I31" s="174"/>
      <c r="J31" s="174"/>
      <c r="K31" s="174"/>
    </row>
    <row r="32" spans="1:12" x14ac:dyDescent="0.25">
      <c r="A32" s="99" t="s">
        <v>181</v>
      </c>
    </row>
  </sheetData>
  <mergeCells count="5">
    <mergeCell ref="E25:F25"/>
    <mergeCell ref="A29:G29"/>
    <mergeCell ref="A28:E28"/>
    <mergeCell ref="A10:K10"/>
    <mergeCell ref="A31:K31"/>
  </mergeCells>
  <conditionalFormatting sqref="G14:G23">
    <cfRule type="expression" dxfId="58" priority="53">
      <formula>#REF!="No"</formula>
    </cfRule>
  </conditionalFormatting>
  <conditionalFormatting sqref="E14:E23 C16 C18 B20:C23">
    <cfRule type="expression" dxfId="57" priority="47">
      <formula>#REF!="No"</formula>
    </cfRule>
    <cfRule type="expression" dxfId="56" priority="48">
      <formula>#REF!="Yes"</formula>
    </cfRule>
  </conditionalFormatting>
  <conditionalFormatting sqref="D16 D18 D20:D23">
    <cfRule type="expression" dxfId="55" priority="43">
      <formula>#REF!="No"</formula>
    </cfRule>
    <cfRule type="expression" dxfId="54" priority="44">
      <formula>#REF!="Yes"</formula>
    </cfRule>
  </conditionalFormatting>
  <conditionalFormatting sqref="B14:C14">
    <cfRule type="expression" dxfId="53" priority="39">
      <formula>#REF!="No"</formula>
    </cfRule>
    <cfRule type="expression" dxfId="52" priority="40">
      <formula>#REF!="Yes"</formula>
    </cfRule>
  </conditionalFormatting>
  <conditionalFormatting sqref="D14">
    <cfRule type="expression" dxfId="51" priority="37">
      <formula>#REF!="No"</formula>
    </cfRule>
    <cfRule type="expression" dxfId="50" priority="38">
      <formula>#REF!="Yes"</formula>
    </cfRule>
  </conditionalFormatting>
  <conditionalFormatting sqref="D17">
    <cfRule type="expression" dxfId="49" priority="29">
      <formula>#REF!="No"</formula>
    </cfRule>
    <cfRule type="expression" dxfId="48" priority="30">
      <formula>#REF!="Yes"</formula>
    </cfRule>
  </conditionalFormatting>
  <conditionalFormatting sqref="C19">
    <cfRule type="expression" dxfId="47" priority="27">
      <formula>#REF!="No"</formula>
    </cfRule>
    <cfRule type="expression" dxfId="46" priority="28">
      <formula>#REF!="Yes"</formula>
    </cfRule>
  </conditionalFormatting>
  <conditionalFormatting sqref="C17">
    <cfRule type="expression" dxfId="45" priority="31">
      <formula>#REF!="No"</formula>
    </cfRule>
    <cfRule type="expression" dxfId="44" priority="32">
      <formula>#REF!="Yes"</formula>
    </cfRule>
  </conditionalFormatting>
  <conditionalFormatting sqref="D19">
    <cfRule type="expression" dxfId="43" priority="25">
      <formula>#REF!="No"</formula>
    </cfRule>
    <cfRule type="expression" dxfId="42" priority="26">
      <formula>#REF!="Yes"</formula>
    </cfRule>
  </conditionalFormatting>
  <conditionalFormatting sqref="B16:B19">
    <cfRule type="expression" dxfId="41" priority="23">
      <formula>#REF!="No"</formula>
    </cfRule>
    <cfRule type="expression" dxfId="40" priority="24">
      <formula>#REF!="Yes"</formula>
    </cfRule>
  </conditionalFormatting>
  <conditionalFormatting sqref="I15">
    <cfRule type="expression" dxfId="39" priority="13">
      <formula>#REF!="No"</formula>
    </cfRule>
    <cfRule type="expression" dxfId="38" priority="14">
      <formula>#REF!="Yes"</formula>
    </cfRule>
  </conditionalFormatting>
  <conditionalFormatting sqref="K14">
    <cfRule type="expression" dxfId="37" priority="20">
      <formula>#REF!="No"</formula>
    </cfRule>
  </conditionalFormatting>
  <conditionalFormatting sqref="K15:K23">
    <cfRule type="expression" dxfId="36" priority="19">
      <formula>#REF!="No"</formula>
    </cfRule>
  </conditionalFormatting>
  <conditionalFormatting sqref="B15">
    <cfRule type="expression" dxfId="35" priority="1">
      <formula>#REF!="No"</formula>
    </cfRule>
    <cfRule type="expression" dxfId="34" priority="2">
      <formula>#REF!="Yes"</formula>
    </cfRule>
  </conditionalFormatting>
  <conditionalFormatting sqref="I16 I18 I20:I23">
    <cfRule type="expression" dxfId="33" priority="15">
      <formula>#REF!="No"</formula>
    </cfRule>
    <cfRule type="expression" dxfId="32" priority="16">
      <formula>#REF!="Yes"</formula>
    </cfRule>
  </conditionalFormatting>
  <conditionalFormatting sqref="I17">
    <cfRule type="expression" dxfId="31" priority="11">
      <formula>#REF!="No"</formula>
    </cfRule>
    <cfRule type="expression" dxfId="30" priority="12">
      <formula>#REF!="Yes"</formula>
    </cfRule>
  </conditionalFormatting>
  <conditionalFormatting sqref="I19">
    <cfRule type="expression" dxfId="29" priority="9">
      <formula>#REF!="No"</formula>
    </cfRule>
    <cfRule type="expression" dxfId="28" priority="10">
      <formula>#REF!="Yes"</formula>
    </cfRule>
  </conditionalFormatting>
  <conditionalFormatting sqref="I14">
    <cfRule type="expression" dxfId="27" priority="7">
      <formula>#REF!="No"</formula>
    </cfRule>
    <cfRule type="expression" dxfId="26" priority="8">
      <formula>#REF!="Yes"</formula>
    </cfRule>
  </conditionalFormatting>
  <conditionalFormatting sqref="C15">
    <cfRule type="expression" dxfId="25" priority="5">
      <formula>#REF!="No"</formula>
    </cfRule>
    <cfRule type="expression" dxfId="24" priority="6">
      <formula>#REF!="Yes"</formula>
    </cfRule>
  </conditionalFormatting>
  <conditionalFormatting sqref="D15">
    <cfRule type="expression" dxfId="23" priority="3">
      <formula>#REF!="No"</formula>
    </cfRule>
    <cfRule type="expression" dxfId="22" priority="4">
      <formula>#REF!="Yes"</formula>
    </cfRule>
  </conditionalFormatting>
  <pageMargins left="0.7" right="0.7" top="0.75" bottom="0.75" header="0.3" footer="0.3"/>
  <pageSetup scale="78" orientation="landscape" r:id="rId1"/>
  <headerFooter>
    <oddFooter>&amp;L&amp;"Times New Roman,Regular"&amp;9 4787354.v2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K32"/>
  <sheetViews>
    <sheetView topLeftCell="A19" workbookViewId="0">
      <selection activeCell="A32" sqref="A32"/>
    </sheetView>
  </sheetViews>
  <sheetFormatPr defaultRowHeight="15" x14ac:dyDescent="0.25"/>
  <cols>
    <col min="1" max="1" width="28.140625" style="28" customWidth="1"/>
    <col min="2" max="4" width="19.85546875" style="28" customWidth="1"/>
    <col min="5" max="5" width="15.85546875" style="28" customWidth="1"/>
    <col min="6" max="6" width="20.5703125" style="28" customWidth="1"/>
    <col min="7" max="7" width="2.140625" style="28" customWidth="1"/>
    <col min="8" max="8" width="17.7109375" style="28" customWidth="1"/>
    <col min="9" max="9" width="5.5703125" style="28" customWidth="1"/>
    <col min="10" max="10" width="19.140625" style="28" customWidth="1"/>
    <col min="11" max="11" width="4" style="28" customWidth="1"/>
    <col min="12" max="13" width="9.140625" style="28"/>
    <col min="14" max="14" width="3.42578125" style="28" customWidth="1"/>
    <col min="15" max="16384" width="9.140625" style="28"/>
  </cols>
  <sheetData>
    <row r="10" spans="1:10" ht="18.75" x14ac:dyDescent="0.3">
      <c r="A10" s="199" t="s">
        <v>119</v>
      </c>
      <c r="B10" s="200"/>
      <c r="C10" s="200"/>
      <c r="D10" s="200"/>
      <c r="E10" s="200"/>
      <c r="F10" s="200"/>
      <c r="G10" s="200"/>
      <c r="H10" s="200"/>
      <c r="I10" s="200"/>
      <c r="J10" s="201"/>
    </row>
    <row r="11" spans="1:10" ht="18.75" x14ac:dyDescent="0.3">
      <c r="A11" s="76"/>
      <c r="B11" s="76"/>
      <c r="C11" s="76"/>
      <c r="D11" s="76"/>
      <c r="E11" s="76"/>
      <c r="F11" s="76"/>
    </row>
    <row r="12" spans="1:10" ht="15.75" x14ac:dyDescent="0.25">
      <c r="A12" s="26" t="s">
        <v>73</v>
      </c>
    </row>
    <row r="13" spans="1:10" ht="79.5" customHeight="1" x14ac:dyDescent="0.25">
      <c r="A13" s="43" t="s">
        <v>45</v>
      </c>
      <c r="B13" s="27" t="s">
        <v>117</v>
      </c>
      <c r="C13" s="27" t="s">
        <v>116</v>
      </c>
      <c r="D13" s="27" t="s">
        <v>120</v>
      </c>
      <c r="E13" s="27" t="s">
        <v>48</v>
      </c>
      <c r="F13" s="27" t="s">
        <v>110</v>
      </c>
      <c r="H13" s="27" t="s">
        <v>121</v>
      </c>
      <c r="J13" s="123" t="s">
        <v>113</v>
      </c>
    </row>
    <row r="14" spans="1:10" x14ac:dyDescent="0.25">
      <c r="A14" s="36" t="s">
        <v>49</v>
      </c>
      <c r="B14" s="53">
        <v>0</v>
      </c>
      <c r="C14" s="124">
        <v>0</v>
      </c>
      <c r="D14" s="53">
        <v>0</v>
      </c>
      <c r="E14" s="30" t="e">
        <f t="shared" ref="E14:E15" si="0">1-+D14/B14</f>
        <v>#DIV/0!</v>
      </c>
      <c r="F14" s="31" t="e">
        <f t="shared" ref="F14:F15" si="1">ROUND(IF(B14*2080&gt;100000,0,IF(E14&gt;0.25,(((B14*0.75-D14)*C14)*8),IF(D14*2080&gt;100000,0,0))),0)</f>
        <v>#DIV/0!</v>
      </c>
      <c r="G14" s="44"/>
      <c r="H14" s="53">
        <v>0</v>
      </c>
      <c r="I14" s="44"/>
      <c r="J14" s="31">
        <f t="shared" ref="J14:J15" si="2">IF(H14&gt;=B14,0,F14)</f>
        <v>0</v>
      </c>
    </row>
    <row r="15" spans="1:10" x14ac:dyDescent="0.25">
      <c r="A15" s="36" t="s">
        <v>50</v>
      </c>
      <c r="B15" s="53">
        <v>0</v>
      </c>
      <c r="C15" s="124">
        <v>0</v>
      </c>
      <c r="D15" s="53">
        <v>0</v>
      </c>
      <c r="E15" s="30" t="e">
        <f t="shared" si="0"/>
        <v>#DIV/0!</v>
      </c>
      <c r="F15" s="31" t="e">
        <f t="shared" si="1"/>
        <v>#DIV/0!</v>
      </c>
      <c r="G15" s="44"/>
      <c r="H15" s="53">
        <v>0</v>
      </c>
      <c r="I15" s="44"/>
      <c r="J15" s="31">
        <f t="shared" si="2"/>
        <v>0</v>
      </c>
    </row>
    <row r="16" spans="1:10" x14ac:dyDescent="0.25">
      <c r="A16" s="36" t="s">
        <v>51</v>
      </c>
      <c r="B16" s="53">
        <v>0</v>
      </c>
      <c r="C16" s="124">
        <v>0</v>
      </c>
      <c r="D16" s="53">
        <v>0</v>
      </c>
      <c r="E16" s="30" t="e">
        <f>1-+D16/B16</f>
        <v>#DIV/0!</v>
      </c>
      <c r="F16" s="31" t="e">
        <f>ROUND(IF(B16*2080&gt;100000,0,IF(E16&gt;0.25,(((B16*0.75-D16)*C16)*8),IF(D16*2080&gt;100000,0,0))),0)</f>
        <v>#DIV/0!</v>
      </c>
      <c r="G16" s="44"/>
      <c r="H16" s="53">
        <v>0</v>
      </c>
      <c r="I16" s="44"/>
      <c r="J16" s="31">
        <f>IF(H16&gt;=B16,0,F16)</f>
        <v>0</v>
      </c>
    </row>
    <row r="17" spans="1:11" x14ac:dyDescent="0.25">
      <c r="A17" s="36" t="s">
        <v>52</v>
      </c>
      <c r="B17" s="53">
        <v>0</v>
      </c>
      <c r="C17" s="124">
        <v>0</v>
      </c>
      <c r="D17" s="53">
        <v>0</v>
      </c>
      <c r="E17" s="30" t="e">
        <f t="shared" ref="E17:E23" si="3">1-+D17/B17</f>
        <v>#DIV/0!</v>
      </c>
      <c r="F17" s="31" t="e">
        <f t="shared" ref="F17:F23" si="4">ROUND(IF(B17*2080&gt;100000,0,IF(E17&gt;0.25,(((B17*0.75-D17)*C17)*8),IF(D17*2080&gt;100000,0,0))),0)</f>
        <v>#DIV/0!</v>
      </c>
      <c r="G17" s="44"/>
      <c r="H17" s="53">
        <v>0</v>
      </c>
      <c r="I17" s="44"/>
      <c r="J17" s="31">
        <f t="shared" ref="J17:J23" si="5">IF(H17&gt;=B17,0,F17)</f>
        <v>0</v>
      </c>
      <c r="K17" s="46"/>
    </row>
    <row r="18" spans="1:11" x14ac:dyDescent="0.25">
      <c r="A18" s="36" t="s">
        <v>53</v>
      </c>
      <c r="B18" s="53">
        <v>0</v>
      </c>
      <c r="C18" s="124">
        <v>0</v>
      </c>
      <c r="D18" s="53">
        <v>0</v>
      </c>
      <c r="E18" s="30" t="e">
        <f t="shared" si="3"/>
        <v>#DIV/0!</v>
      </c>
      <c r="F18" s="31" t="e">
        <f t="shared" si="4"/>
        <v>#DIV/0!</v>
      </c>
      <c r="G18" s="44"/>
      <c r="H18" s="53">
        <v>0</v>
      </c>
      <c r="I18" s="44"/>
      <c r="J18" s="31">
        <f t="shared" si="5"/>
        <v>0</v>
      </c>
    </row>
    <row r="19" spans="1:11" x14ac:dyDescent="0.25">
      <c r="A19" s="36" t="s">
        <v>54</v>
      </c>
      <c r="B19" s="53">
        <v>0</v>
      </c>
      <c r="C19" s="124">
        <v>0</v>
      </c>
      <c r="D19" s="53">
        <v>0</v>
      </c>
      <c r="E19" s="30" t="e">
        <f t="shared" si="3"/>
        <v>#DIV/0!</v>
      </c>
      <c r="F19" s="31" t="e">
        <f t="shared" si="4"/>
        <v>#DIV/0!</v>
      </c>
      <c r="G19" s="44"/>
      <c r="H19" s="53">
        <v>0</v>
      </c>
      <c r="I19" s="44"/>
      <c r="J19" s="31">
        <f t="shared" si="5"/>
        <v>0</v>
      </c>
    </row>
    <row r="20" spans="1:11" x14ac:dyDescent="0.25">
      <c r="A20" s="36" t="s">
        <v>55</v>
      </c>
      <c r="B20" s="53">
        <v>0</v>
      </c>
      <c r="C20" s="124">
        <v>0</v>
      </c>
      <c r="D20" s="53">
        <v>0</v>
      </c>
      <c r="E20" s="30" t="e">
        <f t="shared" si="3"/>
        <v>#DIV/0!</v>
      </c>
      <c r="F20" s="31" t="e">
        <f t="shared" si="4"/>
        <v>#DIV/0!</v>
      </c>
      <c r="G20" s="44"/>
      <c r="H20" s="53">
        <v>0</v>
      </c>
      <c r="I20" s="44"/>
      <c r="J20" s="31">
        <f t="shared" si="5"/>
        <v>0</v>
      </c>
    </row>
    <row r="21" spans="1:11" x14ac:dyDescent="0.25">
      <c r="A21" s="36" t="s">
        <v>56</v>
      </c>
      <c r="B21" s="53">
        <v>0</v>
      </c>
      <c r="C21" s="124">
        <v>0</v>
      </c>
      <c r="D21" s="53">
        <v>0</v>
      </c>
      <c r="E21" s="30" t="e">
        <f t="shared" si="3"/>
        <v>#DIV/0!</v>
      </c>
      <c r="F21" s="31" t="e">
        <f t="shared" si="4"/>
        <v>#DIV/0!</v>
      </c>
      <c r="G21" s="44"/>
      <c r="H21" s="53">
        <v>0</v>
      </c>
      <c r="I21" s="44"/>
      <c r="J21" s="31">
        <f t="shared" si="5"/>
        <v>0</v>
      </c>
    </row>
    <row r="22" spans="1:11" x14ac:dyDescent="0.25">
      <c r="A22" s="36" t="s">
        <v>57</v>
      </c>
      <c r="B22" s="53">
        <v>0</v>
      </c>
      <c r="C22" s="124">
        <v>0</v>
      </c>
      <c r="D22" s="53">
        <v>0</v>
      </c>
      <c r="E22" s="30" t="e">
        <f t="shared" si="3"/>
        <v>#DIV/0!</v>
      </c>
      <c r="F22" s="31" t="e">
        <f t="shared" si="4"/>
        <v>#DIV/0!</v>
      </c>
      <c r="G22" s="44"/>
      <c r="H22" s="53">
        <v>0</v>
      </c>
      <c r="I22" s="44"/>
      <c r="J22" s="31">
        <f t="shared" si="5"/>
        <v>0</v>
      </c>
    </row>
    <row r="23" spans="1:11" x14ac:dyDescent="0.25">
      <c r="A23" s="36" t="s">
        <v>58</v>
      </c>
      <c r="B23" s="53">
        <v>0</v>
      </c>
      <c r="C23" s="124">
        <v>0</v>
      </c>
      <c r="D23" s="53">
        <v>0</v>
      </c>
      <c r="E23" s="30" t="e">
        <f t="shared" si="3"/>
        <v>#DIV/0!</v>
      </c>
      <c r="F23" s="31" t="e">
        <f t="shared" si="4"/>
        <v>#DIV/0!</v>
      </c>
      <c r="G23" s="44"/>
      <c r="H23" s="53">
        <v>0</v>
      </c>
      <c r="I23" s="44"/>
      <c r="J23" s="31">
        <f t="shared" si="5"/>
        <v>0</v>
      </c>
    </row>
    <row r="24" spans="1:11" ht="15.75" thickBot="1" x14ac:dyDescent="0.3">
      <c r="A24" s="32"/>
    </row>
    <row r="25" spans="1:11" ht="15.75" thickBot="1" x14ac:dyDescent="0.3">
      <c r="A25" s="33"/>
      <c r="E25" s="97"/>
      <c r="F25" s="34"/>
      <c r="J25" s="56">
        <f>SUM(J14:J24)</f>
        <v>0</v>
      </c>
    </row>
    <row r="26" spans="1:11" x14ac:dyDescent="0.25">
      <c r="A26" s="33"/>
      <c r="E26" s="97"/>
      <c r="F26" s="34"/>
    </row>
    <row r="27" spans="1:11" x14ac:dyDescent="0.25">
      <c r="A27" s="33"/>
      <c r="E27" s="97"/>
      <c r="F27" s="34"/>
    </row>
    <row r="28" spans="1:11" x14ac:dyDescent="0.25">
      <c r="A28" s="198" t="s">
        <v>115</v>
      </c>
      <c r="B28" s="198"/>
      <c r="C28" s="198"/>
      <c r="D28" s="198"/>
      <c r="E28" s="97"/>
      <c r="F28" s="34"/>
    </row>
    <row r="29" spans="1:11" x14ac:dyDescent="0.25">
      <c r="A29" s="197" t="s">
        <v>72</v>
      </c>
      <c r="B29" s="197"/>
      <c r="C29" s="197"/>
      <c r="D29" s="197"/>
      <c r="E29" s="197"/>
      <c r="F29" s="197"/>
    </row>
    <row r="30" spans="1:11" x14ac:dyDescent="0.25">
      <c r="A30" s="32"/>
    </row>
    <row r="31" spans="1:11" ht="85.5" customHeight="1" x14ac:dyDescent="0.25">
      <c r="A31" s="174" t="s">
        <v>123</v>
      </c>
      <c r="B31" s="174"/>
      <c r="C31" s="174"/>
      <c r="D31" s="174"/>
      <c r="E31" s="174"/>
      <c r="F31" s="174"/>
      <c r="G31" s="174"/>
      <c r="H31" s="174"/>
      <c r="I31" s="174"/>
      <c r="J31" s="174"/>
      <c r="K31" s="174"/>
    </row>
    <row r="32" spans="1:11" x14ac:dyDescent="0.25">
      <c r="A32" s="99" t="s">
        <v>181</v>
      </c>
    </row>
  </sheetData>
  <mergeCells count="4">
    <mergeCell ref="A10:J10"/>
    <mergeCell ref="A28:D28"/>
    <mergeCell ref="A29:F29"/>
    <mergeCell ref="A31:K31"/>
  </mergeCells>
  <conditionalFormatting sqref="F16">
    <cfRule type="expression" dxfId="21" priority="65">
      <formula>#REF!="No"</formula>
    </cfRule>
  </conditionalFormatting>
  <conditionalFormatting sqref="F17:F23">
    <cfRule type="expression" dxfId="20" priority="18">
      <formula>#REF!="No"</formula>
    </cfRule>
  </conditionalFormatting>
  <conditionalFormatting sqref="J16">
    <cfRule type="expression" dxfId="19" priority="45">
      <formula>#REF!="No"</formula>
    </cfRule>
  </conditionalFormatting>
  <conditionalFormatting sqref="H14">
    <cfRule type="expression" dxfId="18" priority="19">
      <formula>#REF!="No"</formula>
    </cfRule>
    <cfRule type="expression" dxfId="17" priority="20">
      <formula>#REF!="Yes"</formula>
    </cfRule>
  </conditionalFormatting>
  <conditionalFormatting sqref="C15:C23">
    <cfRule type="expression" dxfId="16" priority="7">
      <formula>#REF!="No"</formula>
    </cfRule>
    <cfRule type="expression" dxfId="15" priority="8">
      <formula>#REF!="Yes"</formula>
    </cfRule>
  </conditionalFormatting>
  <conditionalFormatting sqref="D15:D23">
    <cfRule type="expression" dxfId="14" priority="5">
      <formula>#REF!="No"</formula>
    </cfRule>
    <cfRule type="expression" dxfId="13" priority="6">
      <formula>#REF!="Yes"</formula>
    </cfRule>
  </conditionalFormatting>
  <conditionalFormatting sqref="B15:B23">
    <cfRule type="expression" dxfId="12" priority="3">
      <formula>#REF!="No"</formula>
    </cfRule>
    <cfRule type="expression" dxfId="11" priority="4">
      <formula>#REF!="Yes"</formula>
    </cfRule>
  </conditionalFormatting>
  <conditionalFormatting sqref="H15:H23">
    <cfRule type="expression" dxfId="10" priority="1">
      <formula>#REF!="No"</formula>
    </cfRule>
    <cfRule type="expression" dxfId="9" priority="2">
      <formula>#REF!="Yes"</formula>
    </cfRule>
  </conditionalFormatting>
  <conditionalFormatting sqref="F14:F15">
    <cfRule type="expression" dxfId="8" priority="28">
      <formula>#REF!="No"</formula>
    </cfRule>
  </conditionalFormatting>
  <conditionalFormatting sqref="C14">
    <cfRule type="expression" dxfId="7" priority="26">
      <formula>#REF!="No"</formula>
    </cfRule>
    <cfRule type="expression" dxfId="6" priority="27">
      <formula>#REF!="Yes"</formula>
    </cfRule>
  </conditionalFormatting>
  <conditionalFormatting sqref="D14">
    <cfRule type="expression" dxfId="5" priority="24">
      <formula>#REF!="No"</formula>
    </cfRule>
    <cfRule type="expression" dxfId="4" priority="25">
      <formula>#REF!="Yes"</formula>
    </cfRule>
  </conditionalFormatting>
  <conditionalFormatting sqref="B14">
    <cfRule type="expression" dxfId="3" priority="22">
      <formula>#REF!="No"</formula>
    </cfRule>
    <cfRule type="expression" dxfId="2" priority="23">
      <formula>#REF!="Yes"</formula>
    </cfRule>
  </conditionalFormatting>
  <conditionalFormatting sqref="J14:J15">
    <cfRule type="expression" dxfId="1" priority="21">
      <formula>#REF!="No"</formula>
    </cfRule>
  </conditionalFormatting>
  <conditionalFormatting sqref="J17:J23">
    <cfRule type="expression" dxfId="0" priority="11">
      <formula>#REF!="No"</formula>
    </cfRule>
  </conditionalFormatting>
  <pageMargins left="0.7" right="0.7" top="0.75" bottom="0.75" header="0.3" footer="0.3"/>
  <pageSetup scale="78" orientation="landscape" r:id="rId1"/>
  <headerFooter>
    <oddFooter>&amp;L&amp;"Times New Roman,Regular"&amp;9 4787354.v2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A21" sqref="A21"/>
    </sheetView>
  </sheetViews>
  <sheetFormatPr defaultRowHeight="15" x14ac:dyDescent="0.25"/>
  <cols>
    <col min="1" max="1" width="22.140625" customWidth="1"/>
    <col min="2" max="2" width="15.5703125" customWidth="1"/>
    <col min="3" max="3" width="2.7109375" customWidth="1"/>
    <col min="4" max="4" width="14.85546875" customWidth="1"/>
    <col min="5" max="5" width="2.140625" customWidth="1"/>
    <col min="6" max="6" width="16.42578125" customWidth="1"/>
    <col min="7" max="7" width="2.140625" customWidth="1"/>
    <col min="8" max="8" width="18.140625" customWidth="1"/>
    <col min="9" max="9" width="2.140625" customWidth="1"/>
    <col min="10" max="10" width="17.85546875" customWidth="1"/>
    <col min="11" max="11" width="2.28515625" customWidth="1"/>
    <col min="12" max="12" width="15.5703125" customWidth="1"/>
    <col min="13" max="13" width="2.140625" customWidth="1"/>
    <col min="14" max="14" width="17.140625" customWidth="1"/>
    <col min="15" max="15" width="2.5703125" customWidth="1"/>
    <col min="16" max="16" width="19.42578125" customWidth="1"/>
  </cols>
  <sheetData>
    <row r="1" spans="1:16" ht="15.75" x14ac:dyDescent="0.25">
      <c r="A1" s="202" t="s">
        <v>147</v>
      </c>
      <c r="B1" s="202"/>
      <c r="C1" s="202"/>
      <c r="D1" s="202"/>
      <c r="E1" s="202"/>
      <c r="F1" s="202"/>
      <c r="G1" s="202"/>
      <c r="H1" s="202"/>
      <c r="I1" s="202"/>
      <c r="J1" s="202"/>
      <c r="K1" s="202"/>
      <c r="L1" s="202"/>
      <c r="M1" s="202"/>
      <c r="N1" s="202"/>
      <c r="O1" s="202"/>
      <c r="P1" s="202"/>
    </row>
    <row r="3" spans="1:16" x14ac:dyDescent="0.25">
      <c r="A3" s="135" t="s">
        <v>133</v>
      </c>
      <c r="B3" s="135" t="s">
        <v>134</v>
      </c>
    </row>
    <row r="4" spans="1:16" x14ac:dyDescent="0.25">
      <c r="A4" s="135" t="s">
        <v>128</v>
      </c>
      <c r="B4" s="135" t="s">
        <v>129</v>
      </c>
    </row>
    <row r="5" spans="1:16" x14ac:dyDescent="0.25">
      <c r="A5" s="135" t="s">
        <v>130</v>
      </c>
      <c r="B5" s="135" t="s">
        <v>129</v>
      </c>
    </row>
    <row r="6" spans="1:16" x14ac:dyDescent="0.25">
      <c r="A6" s="135"/>
      <c r="B6" s="135"/>
      <c r="D6" s="141">
        <f>100000/52</f>
        <v>1923.0769230769231</v>
      </c>
      <c r="E6" s="137" t="s">
        <v>139</v>
      </c>
    </row>
    <row r="7" spans="1:16" ht="86.25" customHeight="1" x14ac:dyDescent="0.25">
      <c r="B7" s="109" t="s">
        <v>127</v>
      </c>
      <c r="D7" s="140" t="s">
        <v>132</v>
      </c>
      <c r="F7" s="140" t="s">
        <v>135</v>
      </c>
      <c r="H7" s="140" t="s">
        <v>136</v>
      </c>
      <c r="J7" s="109" t="s">
        <v>96</v>
      </c>
      <c r="L7" s="140" t="s">
        <v>137</v>
      </c>
      <c r="N7" s="150" t="s">
        <v>142</v>
      </c>
      <c r="P7" s="148" t="s">
        <v>138</v>
      </c>
    </row>
    <row r="8" spans="1:16" x14ac:dyDescent="0.25">
      <c r="A8" t="s">
        <v>49</v>
      </c>
      <c r="B8" s="139">
        <v>1000</v>
      </c>
      <c r="D8" s="139">
        <f>IF(B8&lt;D$6,0,+D$6-B8)</f>
        <v>0</v>
      </c>
      <c r="F8" s="139"/>
      <c r="H8" s="139"/>
      <c r="J8" s="143">
        <f>SUM(B8:H8)</f>
        <v>1000</v>
      </c>
      <c r="L8" s="136">
        <v>40</v>
      </c>
      <c r="N8" s="151">
        <f>ROUND(IF(L8=40,1,(IF(L8&lt;40,+L8/40))),1)</f>
        <v>1</v>
      </c>
      <c r="P8" s="136">
        <f>IF(L8=40, 1, 0.5)</f>
        <v>1</v>
      </c>
    </row>
    <row r="9" spans="1:16" x14ac:dyDescent="0.25">
      <c r="A9" t="s">
        <v>50</v>
      </c>
      <c r="B9" s="139">
        <v>2000</v>
      </c>
      <c r="D9" s="139">
        <f t="shared" ref="D9:D14" si="0">IF(B9&lt;D$6,0,+D$6-B9)</f>
        <v>-76.923076923076906</v>
      </c>
      <c r="F9" s="139"/>
      <c r="H9" s="139"/>
      <c r="J9" s="143">
        <f t="shared" ref="J9:J14" si="1">SUM(B9:H9)</f>
        <v>1923.0769230769231</v>
      </c>
      <c r="L9" s="136">
        <v>40</v>
      </c>
      <c r="N9" s="151">
        <f t="shared" ref="N9:N14" si="2">ROUND(IF(L9=40,1,(IF(L9&lt;40,+L9/40))),1)</f>
        <v>1</v>
      </c>
      <c r="P9" s="136">
        <f t="shared" ref="P9:P14" si="3">IF(L9=40, 1, 0.5)</f>
        <v>1</v>
      </c>
    </row>
    <row r="10" spans="1:16" x14ac:dyDescent="0.25">
      <c r="A10" t="s">
        <v>51</v>
      </c>
      <c r="B10" s="139">
        <v>600</v>
      </c>
      <c r="D10" s="139">
        <f t="shared" si="0"/>
        <v>0</v>
      </c>
      <c r="F10" s="139"/>
      <c r="H10" s="139">
        <v>-300</v>
      </c>
      <c r="J10" s="143">
        <f t="shared" si="1"/>
        <v>300</v>
      </c>
      <c r="L10" s="136">
        <v>30</v>
      </c>
      <c r="N10" s="151">
        <f t="shared" si="2"/>
        <v>0.8</v>
      </c>
      <c r="P10" s="136">
        <f t="shared" si="3"/>
        <v>0.5</v>
      </c>
    </row>
    <row r="11" spans="1:16" x14ac:dyDescent="0.25">
      <c r="A11" t="s">
        <v>52</v>
      </c>
      <c r="B11" s="139">
        <v>500</v>
      </c>
      <c r="D11" s="139">
        <f t="shared" si="0"/>
        <v>0</v>
      </c>
      <c r="F11" s="139"/>
      <c r="H11" s="139"/>
      <c r="J11" s="143">
        <f t="shared" si="1"/>
        <v>500</v>
      </c>
      <c r="L11" s="136">
        <v>20</v>
      </c>
      <c r="N11" s="151">
        <f t="shared" si="2"/>
        <v>0.5</v>
      </c>
      <c r="P11" s="136">
        <f t="shared" si="3"/>
        <v>0.5</v>
      </c>
    </row>
    <row r="12" spans="1:16" x14ac:dyDescent="0.25">
      <c r="A12" t="s">
        <v>53</v>
      </c>
      <c r="B12" s="139">
        <v>3000</v>
      </c>
      <c r="D12" s="139">
        <f t="shared" si="0"/>
        <v>-1076.9230769230769</v>
      </c>
      <c r="F12" s="139"/>
      <c r="H12" s="139"/>
      <c r="J12" s="143">
        <f t="shared" si="1"/>
        <v>1923.0769230769231</v>
      </c>
      <c r="L12" s="136">
        <v>40</v>
      </c>
      <c r="N12" s="151">
        <f t="shared" si="2"/>
        <v>1</v>
      </c>
      <c r="P12" s="136">
        <f t="shared" si="3"/>
        <v>1</v>
      </c>
    </row>
    <row r="13" spans="1:16" x14ac:dyDescent="0.25">
      <c r="A13" t="s">
        <v>54</v>
      </c>
      <c r="B13" s="139">
        <v>40</v>
      </c>
      <c r="D13" s="139">
        <f t="shared" si="0"/>
        <v>0</v>
      </c>
      <c r="F13" s="139"/>
      <c r="H13" s="139"/>
      <c r="J13" s="143">
        <f t="shared" si="1"/>
        <v>40</v>
      </c>
      <c r="L13" s="136">
        <v>15</v>
      </c>
      <c r="N13" s="151">
        <f t="shared" si="2"/>
        <v>0.4</v>
      </c>
      <c r="P13" s="136">
        <f t="shared" si="3"/>
        <v>0.5</v>
      </c>
    </row>
    <row r="14" spans="1:16" x14ac:dyDescent="0.25">
      <c r="A14" t="s">
        <v>55</v>
      </c>
      <c r="B14" s="142">
        <v>1200</v>
      </c>
      <c r="D14" s="142">
        <f t="shared" si="0"/>
        <v>0</v>
      </c>
      <c r="F14" s="142">
        <f>-B14</f>
        <v>-1200</v>
      </c>
      <c r="H14" s="142"/>
      <c r="J14" s="144">
        <f t="shared" si="1"/>
        <v>0</v>
      </c>
      <c r="L14" s="136">
        <v>30</v>
      </c>
      <c r="N14" s="151">
        <f t="shared" si="2"/>
        <v>0.8</v>
      </c>
      <c r="P14" s="109">
        <f t="shared" si="3"/>
        <v>0.5</v>
      </c>
    </row>
    <row r="15" spans="1:16" ht="15.75" thickBot="1" x14ac:dyDescent="0.3">
      <c r="B15" s="146">
        <f>SUM(B8:B14)</f>
        <v>8340</v>
      </c>
      <c r="D15" s="146">
        <f>SUM(D8:D14)</f>
        <v>-1153.8461538461538</v>
      </c>
      <c r="F15" s="146">
        <f>SUM(F8:F14)</f>
        <v>-1200</v>
      </c>
      <c r="H15" s="146">
        <f>SUM(H8:H14)</f>
        <v>-300</v>
      </c>
      <c r="J15" s="146">
        <f>SUM(J8:J14)</f>
        <v>5686.1538461538457</v>
      </c>
      <c r="N15" s="147">
        <f>ROUND(SUM(N8:N14),1)</f>
        <v>5.5</v>
      </c>
      <c r="P15" s="149">
        <f>SUM(P8:P14)</f>
        <v>5</v>
      </c>
    </row>
    <row r="16" spans="1:16" ht="15.75" thickTop="1" x14ac:dyDescent="0.25">
      <c r="N16" s="145"/>
    </row>
    <row r="17" spans="1:11" x14ac:dyDescent="0.25">
      <c r="A17" s="138" t="s">
        <v>131</v>
      </c>
    </row>
    <row r="20" spans="1:11" ht="132.75" customHeight="1" x14ac:dyDescent="0.25">
      <c r="A20" s="174" t="s">
        <v>123</v>
      </c>
      <c r="B20" s="174"/>
      <c r="C20" s="174"/>
      <c r="D20" s="174"/>
      <c r="E20" s="174"/>
      <c r="F20" s="174"/>
      <c r="G20" s="174"/>
      <c r="H20" s="174"/>
      <c r="I20" s="174"/>
      <c r="J20" s="174"/>
      <c r="K20" s="174"/>
    </row>
    <row r="21" spans="1:11" x14ac:dyDescent="0.25">
      <c r="A21" s="99" t="s">
        <v>181</v>
      </c>
    </row>
  </sheetData>
  <mergeCells count="2">
    <mergeCell ref="A1:P1"/>
    <mergeCell ref="A20:K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A34" workbookViewId="0">
      <selection activeCell="E60" sqref="E60:E61"/>
    </sheetView>
  </sheetViews>
  <sheetFormatPr defaultRowHeight="15" x14ac:dyDescent="0.25"/>
  <cols>
    <col min="1" max="1" width="3.28515625" customWidth="1"/>
    <col min="3" max="3" width="16" customWidth="1"/>
    <col min="4" max="4" width="2" customWidth="1"/>
    <col min="5" max="5" width="19" customWidth="1"/>
    <col min="6" max="6" width="2.85546875" customWidth="1"/>
    <col min="7" max="7" width="16.42578125" customWidth="1"/>
    <col min="8" max="8" width="24.7109375" customWidth="1"/>
    <col min="9" max="9" width="3.140625" customWidth="1"/>
    <col min="10" max="10" width="5.5703125" customWidth="1"/>
    <col min="11" max="11" width="3.28515625" customWidth="1"/>
    <col min="13" max="13" width="16" customWidth="1"/>
    <col min="14" max="14" width="2" customWidth="1"/>
    <col min="15" max="15" width="20.5703125" customWidth="1"/>
    <col min="16" max="16" width="2.85546875" customWidth="1"/>
    <col min="17" max="17" width="16.42578125" customWidth="1"/>
    <col min="18" max="18" width="26.85546875" customWidth="1"/>
    <col min="19" max="19" width="3.140625" customWidth="1"/>
  </cols>
  <sheetData>
    <row r="1" spans="1:19" ht="18.75" x14ac:dyDescent="0.3">
      <c r="A1" s="203" t="s">
        <v>148</v>
      </c>
      <c r="B1" s="203"/>
      <c r="C1" s="203"/>
      <c r="D1" s="203"/>
      <c r="E1" s="203"/>
      <c r="F1" s="203"/>
      <c r="G1" s="203"/>
      <c r="H1" s="203"/>
      <c r="I1" s="203"/>
      <c r="J1" s="203"/>
      <c r="K1" s="203"/>
      <c r="L1" s="203"/>
      <c r="M1" s="203"/>
      <c r="N1" s="203"/>
      <c r="O1" s="203"/>
      <c r="P1" s="203"/>
      <c r="Q1" s="203"/>
      <c r="R1" s="203"/>
    </row>
    <row r="2" spans="1:19" ht="15.75" x14ac:dyDescent="0.25">
      <c r="A2" s="158"/>
      <c r="B2" s="158"/>
      <c r="C2" s="158"/>
      <c r="D2" s="158"/>
      <c r="E2" s="158"/>
      <c r="F2" s="158"/>
      <c r="G2" s="158"/>
      <c r="H2" s="158"/>
      <c r="I2" s="158"/>
      <c r="J2" s="158"/>
      <c r="K2" s="158"/>
      <c r="L2" s="158"/>
      <c r="M2" s="158"/>
      <c r="N2" s="158"/>
      <c r="O2" s="158"/>
      <c r="P2" s="158"/>
      <c r="Q2" s="158"/>
      <c r="R2" s="158"/>
    </row>
    <row r="3" spans="1:19" ht="18.75" x14ac:dyDescent="0.3">
      <c r="A3" s="163" t="s">
        <v>149</v>
      </c>
    </row>
    <row r="4" spans="1:19" x14ac:dyDescent="0.25">
      <c r="A4" s="159"/>
    </row>
    <row r="5" spans="1:19" x14ac:dyDescent="0.25">
      <c r="A5" s="111" t="s">
        <v>108</v>
      </c>
    </row>
    <row r="6" spans="1:19" x14ac:dyDescent="0.25">
      <c r="A6" s="111" t="s">
        <v>125</v>
      </c>
    </row>
    <row r="7" spans="1:19" x14ac:dyDescent="0.25">
      <c r="A7" s="111"/>
    </row>
    <row r="8" spans="1:19" ht="15.75" thickBot="1" x14ac:dyDescent="0.3"/>
    <row r="9" spans="1:19" ht="15.75" thickBot="1" x14ac:dyDescent="0.3">
      <c r="B9" s="204" t="s">
        <v>99</v>
      </c>
      <c r="C9" s="205"/>
      <c r="D9" s="205"/>
      <c r="E9" s="205"/>
      <c r="F9" s="205"/>
      <c r="G9" s="205"/>
      <c r="H9" s="206"/>
      <c r="I9" s="110"/>
      <c r="J9" s="110"/>
      <c r="K9" s="110"/>
      <c r="L9" s="204" t="s">
        <v>100</v>
      </c>
      <c r="M9" s="205"/>
      <c r="N9" s="205"/>
      <c r="O9" s="205"/>
      <c r="P9" s="205"/>
      <c r="Q9" s="205"/>
      <c r="R9" s="206"/>
      <c r="S9" s="110"/>
    </row>
    <row r="10" spans="1:19" x14ac:dyDescent="0.25">
      <c r="B10" s="112" t="s">
        <v>88</v>
      </c>
      <c r="C10" s="106"/>
      <c r="D10" s="106"/>
      <c r="E10" s="113">
        <v>43936</v>
      </c>
      <c r="F10" s="106"/>
      <c r="G10" s="106"/>
      <c r="H10" s="114"/>
      <c r="L10" s="112" t="s">
        <v>88</v>
      </c>
      <c r="M10" s="106"/>
      <c r="N10" s="106"/>
      <c r="O10" s="113">
        <v>43936</v>
      </c>
      <c r="P10" s="106"/>
      <c r="Q10" s="106"/>
      <c r="R10" s="114"/>
    </row>
    <row r="11" spans="1:19" x14ac:dyDescent="0.25">
      <c r="B11" s="112" t="s">
        <v>95</v>
      </c>
      <c r="C11" s="106"/>
      <c r="D11" s="106"/>
      <c r="E11" s="115" t="s">
        <v>90</v>
      </c>
      <c r="F11" s="106"/>
      <c r="G11" s="106"/>
      <c r="H11" s="114"/>
      <c r="L11" s="112" t="s">
        <v>95</v>
      </c>
      <c r="M11" s="106"/>
      <c r="N11" s="106"/>
      <c r="O11" s="115" t="s">
        <v>101</v>
      </c>
      <c r="P11" s="106"/>
      <c r="Q11" s="106"/>
      <c r="R11" s="114"/>
    </row>
    <row r="12" spans="1:19" x14ac:dyDescent="0.25">
      <c r="B12" s="122" t="s">
        <v>106</v>
      </c>
      <c r="C12" s="106"/>
      <c r="D12" s="106"/>
      <c r="E12" s="116">
        <v>10000</v>
      </c>
      <c r="F12" s="106"/>
      <c r="G12" s="106"/>
      <c r="H12" s="114"/>
      <c r="L12" s="122" t="s">
        <v>106</v>
      </c>
      <c r="M12" s="106"/>
      <c r="N12" s="106"/>
      <c r="O12" s="116">
        <v>10000</v>
      </c>
      <c r="P12" s="106"/>
      <c r="Q12" s="106"/>
      <c r="R12" s="114"/>
    </row>
    <row r="13" spans="1:19" x14ac:dyDescent="0.25">
      <c r="B13" s="112" t="s">
        <v>98</v>
      </c>
      <c r="C13" s="106"/>
      <c r="D13" s="106"/>
      <c r="E13" s="106"/>
      <c r="F13" s="106"/>
      <c r="G13" s="106"/>
      <c r="H13" s="114"/>
      <c r="L13" s="112" t="s">
        <v>98</v>
      </c>
      <c r="M13" s="106"/>
      <c r="N13" s="106"/>
      <c r="O13" s="106"/>
      <c r="P13" s="106"/>
      <c r="Q13" s="106"/>
      <c r="R13" s="114"/>
    </row>
    <row r="14" spans="1:19" x14ac:dyDescent="0.25">
      <c r="B14" s="112" t="s">
        <v>97</v>
      </c>
      <c r="C14" s="106"/>
      <c r="D14" s="106"/>
      <c r="E14" s="106"/>
      <c r="F14" s="106"/>
      <c r="G14" s="106"/>
      <c r="H14" s="114"/>
      <c r="L14" s="112" t="s">
        <v>97</v>
      </c>
      <c r="M14" s="106"/>
      <c r="N14" s="106"/>
      <c r="O14" s="106"/>
      <c r="P14" s="106"/>
      <c r="Q14" s="106"/>
      <c r="R14" s="114"/>
    </row>
    <row r="15" spans="1:19" x14ac:dyDescent="0.25">
      <c r="B15" s="112"/>
      <c r="C15" s="106"/>
      <c r="D15" s="106"/>
      <c r="E15" s="106"/>
      <c r="F15" s="106"/>
      <c r="G15" s="106"/>
      <c r="H15" s="114"/>
      <c r="L15" s="112"/>
      <c r="M15" s="106"/>
      <c r="N15" s="106"/>
      <c r="O15" s="106"/>
      <c r="P15" s="106"/>
      <c r="Q15" s="106"/>
      <c r="R15" s="114"/>
    </row>
    <row r="16" spans="1:19" x14ac:dyDescent="0.25">
      <c r="B16" s="112"/>
      <c r="C16" s="107" t="s">
        <v>92</v>
      </c>
      <c r="D16" s="108"/>
      <c r="E16" s="107" t="s">
        <v>89</v>
      </c>
      <c r="F16" s="106"/>
      <c r="G16" s="109" t="s">
        <v>96</v>
      </c>
      <c r="H16" s="114"/>
      <c r="L16" s="112"/>
      <c r="M16" s="107" t="s">
        <v>92</v>
      </c>
      <c r="N16" s="108"/>
      <c r="O16" s="107" t="s">
        <v>89</v>
      </c>
      <c r="P16" s="106"/>
      <c r="Q16" s="109" t="s">
        <v>96</v>
      </c>
      <c r="R16" s="114"/>
    </row>
    <row r="17" spans="2:19" x14ac:dyDescent="0.25">
      <c r="B17" s="112"/>
      <c r="C17" s="117">
        <v>43932</v>
      </c>
      <c r="D17" s="117"/>
      <c r="E17" s="117">
        <v>43938</v>
      </c>
      <c r="F17" s="106"/>
      <c r="G17" s="105">
        <v>10000</v>
      </c>
      <c r="H17" s="114" t="s">
        <v>93</v>
      </c>
      <c r="L17" s="112"/>
      <c r="M17" s="117">
        <v>43932</v>
      </c>
      <c r="N17" s="117"/>
      <c r="O17" s="117">
        <v>43938</v>
      </c>
      <c r="P17" s="106"/>
      <c r="Q17" s="105">
        <v>0</v>
      </c>
      <c r="R17" s="114" t="s">
        <v>102</v>
      </c>
    </row>
    <row r="18" spans="2:19" x14ac:dyDescent="0.25">
      <c r="B18" s="112"/>
      <c r="C18" s="117">
        <v>43939</v>
      </c>
      <c r="D18" s="117"/>
      <c r="E18" s="117">
        <v>43945</v>
      </c>
      <c r="F18" s="106"/>
      <c r="G18" s="105">
        <v>10000</v>
      </c>
      <c r="H18" s="114" t="s">
        <v>94</v>
      </c>
      <c r="L18" s="112"/>
      <c r="M18" s="117">
        <v>43939</v>
      </c>
      <c r="N18" s="117"/>
      <c r="O18" s="117">
        <v>43945</v>
      </c>
      <c r="P18" s="106"/>
      <c r="Q18" s="105">
        <v>10000</v>
      </c>
      <c r="R18" s="114" t="s">
        <v>94</v>
      </c>
    </row>
    <row r="19" spans="2:19" x14ac:dyDescent="0.25">
      <c r="B19" s="112"/>
      <c r="C19" s="117">
        <v>43946</v>
      </c>
      <c r="D19" s="117"/>
      <c r="E19" s="117">
        <v>43952</v>
      </c>
      <c r="F19" s="106"/>
      <c r="G19" s="105">
        <v>10000</v>
      </c>
      <c r="H19" s="114" t="s">
        <v>94</v>
      </c>
      <c r="L19" s="112"/>
      <c r="M19" s="117">
        <v>43946</v>
      </c>
      <c r="N19" s="117"/>
      <c r="O19" s="117">
        <v>43952</v>
      </c>
      <c r="P19" s="106"/>
      <c r="Q19" s="105">
        <v>10000</v>
      </c>
      <c r="R19" s="114" t="s">
        <v>94</v>
      </c>
    </row>
    <row r="20" spans="2:19" x14ac:dyDescent="0.25">
      <c r="B20" s="112"/>
      <c r="C20" s="117">
        <v>43953</v>
      </c>
      <c r="D20" s="117"/>
      <c r="E20" s="117">
        <v>43959</v>
      </c>
      <c r="F20" s="106"/>
      <c r="G20" s="105">
        <v>10000</v>
      </c>
      <c r="H20" s="114" t="s">
        <v>94</v>
      </c>
      <c r="L20" s="112"/>
      <c r="M20" s="117">
        <v>43953</v>
      </c>
      <c r="N20" s="117"/>
      <c r="O20" s="117">
        <v>43959</v>
      </c>
      <c r="P20" s="106"/>
      <c r="Q20" s="105">
        <v>10000</v>
      </c>
      <c r="R20" s="114" t="s">
        <v>94</v>
      </c>
    </row>
    <row r="21" spans="2:19" ht="14.25" customHeight="1" x14ac:dyDescent="0.25">
      <c r="B21" s="112"/>
      <c r="C21" s="117">
        <v>43960</v>
      </c>
      <c r="D21" s="117"/>
      <c r="E21" s="117">
        <v>43966</v>
      </c>
      <c r="F21" s="106"/>
      <c r="G21" s="105">
        <v>10000</v>
      </c>
      <c r="H21" s="114" t="s">
        <v>94</v>
      </c>
      <c r="L21" s="112"/>
      <c r="M21" s="117">
        <v>43960</v>
      </c>
      <c r="N21" s="117"/>
      <c r="O21" s="117">
        <v>43966</v>
      </c>
      <c r="P21" s="106"/>
      <c r="Q21" s="105">
        <v>10000</v>
      </c>
      <c r="R21" s="114" t="s">
        <v>94</v>
      </c>
    </row>
    <row r="22" spans="2:19" x14ac:dyDescent="0.25">
      <c r="B22" s="112"/>
      <c r="C22" s="117">
        <v>43967</v>
      </c>
      <c r="D22" s="117"/>
      <c r="E22" s="117">
        <v>43973</v>
      </c>
      <c r="F22" s="106"/>
      <c r="G22" s="105">
        <v>10000</v>
      </c>
      <c r="H22" s="114" t="s">
        <v>94</v>
      </c>
      <c r="L22" s="112"/>
      <c r="M22" s="117">
        <v>43967</v>
      </c>
      <c r="N22" s="117"/>
      <c r="O22" s="117">
        <v>43973</v>
      </c>
      <c r="P22" s="106"/>
      <c r="Q22" s="105">
        <v>10000</v>
      </c>
      <c r="R22" s="114" t="s">
        <v>94</v>
      </c>
    </row>
    <row r="23" spans="2:19" x14ac:dyDescent="0.25">
      <c r="B23" s="112"/>
      <c r="C23" s="117">
        <v>43974</v>
      </c>
      <c r="D23" s="117"/>
      <c r="E23" s="117">
        <v>43980</v>
      </c>
      <c r="F23" s="106"/>
      <c r="G23" s="105">
        <v>10000</v>
      </c>
      <c r="H23" s="114" t="s">
        <v>94</v>
      </c>
      <c r="L23" s="112"/>
      <c r="M23" s="117">
        <v>43974</v>
      </c>
      <c r="N23" s="117"/>
      <c r="O23" s="117">
        <v>43980</v>
      </c>
      <c r="P23" s="106"/>
      <c r="Q23" s="105">
        <v>10000</v>
      </c>
      <c r="R23" s="114" t="s">
        <v>94</v>
      </c>
    </row>
    <row r="24" spans="2:19" x14ac:dyDescent="0.25">
      <c r="B24" s="112"/>
      <c r="C24" s="117">
        <v>43981</v>
      </c>
      <c r="D24" s="117"/>
      <c r="E24" s="117">
        <v>43987</v>
      </c>
      <c r="F24" s="106"/>
      <c r="G24" s="105">
        <v>10000</v>
      </c>
      <c r="H24" s="114" t="s">
        <v>94</v>
      </c>
      <c r="L24" s="112"/>
      <c r="M24" s="117">
        <v>43981</v>
      </c>
      <c r="N24" s="117"/>
      <c r="O24" s="117">
        <v>43987</v>
      </c>
      <c r="P24" s="106"/>
      <c r="Q24" s="105">
        <v>10000</v>
      </c>
      <c r="R24" s="114" t="s">
        <v>94</v>
      </c>
    </row>
    <row r="25" spans="2:19" x14ac:dyDescent="0.25">
      <c r="B25" s="112"/>
      <c r="C25" s="117">
        <v>43988</v>
      </c>
      <c r="D25" s="117"/>
      <c r="E25" s="117">
        <v>43994</v>
      </c>
      <c r="F25" s="106"/>
      <c r="G25" s="105">
        <v>10000</v>
      </c>
      <c r="H25" s="114" t="s">
        <v>91</v>
      </c>
      <c r="L25" s="112"/>
      <c r="M25" s="117">
        <v>43988</v>
      </c>
      <c r="N25" s="117"/>
      <c r="O25" s="117">
        <v>43994</v>
      </c>
      <c r="P25" s="106"/>
      <c r="Q25" s="105">
        <v>10000</v>
      </c>
      <c r="R25" s="114" t="s">
        <v>94</v>
      </c>
    </row>
    <row r="26" spans="2:19" x14ac:dyDescent="0.25">
      <c r="B26" s="112"/>
      <c r="C26" s="117">
        <v>43995</v>
      </c>
      <c r="D26" s="117"/>
      <c r="E26" s="117">
        <v>44001</v>
      </c>
      <c r="F26" s="106"/>
      <c r="G26" s="103">
        <v>0</v>
      </c>
      <c r="H26" s="114" t="s">
        <v>103</v>
      </c>
      <c r="L26" s="112"/>
      <c r="M26" s="117">
        <v>43995</v>
      </c>
      <c r="N26" s="117"/>
      <c r="O26" s="117">
        <v>44001</v>
      </c>
      <c r="P26" s="106"/>
      <c r="Q26" s="105">
        <v>10000</v>
      </c>
      <c r="R26" s="114" t="s">
        <v>91</v>
      </c>
    </row>
    <row r="27" spans="2:19" ht="15.75" thickBot="1" x14ac:dyDescent="0.3">
      <c r="B27" s="112"/>
      <c r="C27" s="117"/>
      <c r="D27" s="117"/>
      <c r="E27" s="117"/>
      <c r="F27" s="106"/>
      <c r="G27" s="104">
        <f>SUM(G17:G26)</f>
        <v>90000</v>
      </c>
      <c r="H27" s="114"/>
      <c r="L27" s="112"/>
      <c r="M27" s="117"/>
      <c r="N27" s="117"/>
      <c r="O27" s="117"/>
      <c r="P27" s="106"/>
      <c r="Q27" s="104">
        <f>SUM(Q17:Q26)</f>
        <v>90000</v>
      </c>
      <c r="R27" s="114"/>
    </row>
    <row r="28" spans="2:19" ht="16.5" thickTop="1" thickBot="1" x14ac:dyDescent="0.3">
      <c r="B28" s="118"/>
      <c r="C28" s="119"/>
      <c r="D28" s="119"/>
      <c r="E28" s="120"/>
      <c r="F28" s="119"/>
      <c r="G28" s="119"/>
      <c r="H28" s="121"/>
      <c r="L28" s="118"/>
      <c r="M28" s="119"/>
      <c r="N28" s="119"/>
      <c r="O28" s="120"/>
      <c r="P28" s="119"/>
      <c r="Q28" s="119"/>
      <c r="R28" s="121"/>
    </row>
    <row r="29" spans="2:19" ht="33" customHeight="1" thickBot="1" x14ac:dyDescent="0.3"/>
    <row r="30" spans="2:19" ht="15.75" thickBot="1" x14ac:dyDescent="0.3">
      <c r="B30" s="204" t="s">
        <v>99</v>
      </c>
      <c r="C30" s="205"/>
      <c r="D30" s="205"/>
      <c r="E30" s="205"/>
      <c r="F30" s="205"/>
      <c r="G30" s="205"/>
      <c r="H30" s="206"/>
      <c r="I30" s="110"/>
      <c r="J30" s="110"/>
      <c r="K30" s="110"/>
      <c r="L30" s="204" t="s">
        <v>100</v>
      </c>
      <c r="M30" s="205"/>
      <c r="N30" s="205"/>
      <c r="O30" s="205"/>
      <c r="P30" s="205"/>
      <c r="Q30" s="205"/>
      <c r="R30" s="206"/>
      <c r="S30" s="110"/>
    </row>
    <row r="31" spans="2:19" x14ac:dyDescent="0.25">
      <c r="B31" s="112" t="s">
        <v>88</v>
      </c>
      <c r="C31" s="106"/>
      <c r="D31" s="106"/>
      <c r="E31" s="113">
        <v>43936</v>
      </c>
      <c r="F31" s="106"/>
      <c r="G31" s="106"/>
      <c r="H31" s="114"/>
      <c r="L31" s="112" t="s">
        <v>88</v>
      </c>
      <c r="M31" s="106"/>
      <c r="N31" s="106"/>
      <c r="O31" s="113">
        <v>43936</v>
      </c>
      <c r="P31" s="106"/>
      <c r="Q31" s="106"/>
      <c r="R31" s="114"/>
    </row>
    <row r="32" spans="2:19" x14ac:dyDescent="0.25">
      <c r="B32" s="112" t="s">
        <v>95</v>
      </c>
      <c r="C32" s="106"/>
      <c r="D32" s="106"/>
      <c r="E32" s="115" t="s">
        <v>90</v>
      </c>
      <c r="F32" s="106"/>
      <c r="G32" s="106"/>
      <c r="H32" s="114"/>
      <c r="L32" s="112" t="s">
        <v>95</v>
      </c>
      <c r="M32" s="106"/>
      <c r="N32" s="106"/>
      <c r="O32" s="115" t="s">
        <v>101</v>
      </c>
      <c r="P32" s="106"/>
      <c r="Q32" s="106"/>
      <c r="R32" s="114"/>
    </row>
    <row r="33" spans="2:18" x14ac:dyDescent="0.25">
      <c r="B33" s="122" t="s">
        <v>107</v>
      </c>
      <c r="C33" s="106"/>
      <c r="D33" s="106"/>
      <c r="E33" s="116">
        <v>20000</v>
      </c>
      <c r="F33" s="106"/>
      <c r="G33" s="106"/>
      <c r="H33" s="114"/>
      <c r="L33" s="122" t="s">
        <v>107</v>
      </c>
      <c r="M33" s="106"/>
      <c r="N33" s="106"/>
      <c r="O33" s="116">
        <v>20000</v>
      </c>
      <c r="P33" s="106"/>
      <c r="Q33" s="106"/>
      <c r="R33" s="114"/>
    </row>
    <row r="34" spans="2:18" x14ac:dyDescent="0.25">
      <c r="B34" s="112" t="s">
        <v>98</v>
      </c>
      <c r="C34" s="106"/>
      <c r="D34" s="106"/>
      <c r="E34" s="106"/>
      <c r="F34" s="106"/>
      <c r="G34" s="106"/>
      <c r="H34" s="114"/>
      <c r="L34" s="112" t="s">
        <v>98</v>
      </c>
      <c r="M34" s="106"/>
      <c r="N34" s="106"/>
      <c r="O34" s="106"/>
      <c r="P34" s="106"/>
      <c r="Q34" s="106"/>
      <c r="R34" s="114"/>
    </row>
    <row r="35" spans="2:18" x14ac:dyDescent="0.25">
      <c r="B35" s="112" t="s">
        <v>97</v>
      </c>
      <c r="C35" s="106"/>
      <c r="D35" s="106"/>
      <c r="E35" s="106"/>
      <c r="F35" s="106"/>
      <c r="G35" s="106"/>
      <c r="H35" s="114"/>
      <c r="L35" s="112" t="s">
        <v>97</v>
      </c>
      <c r="M35" s="106"/>
      <c r="N35" s="106"/>
      <c r="O35" s="106"/>
      <c r="P35" s="106"/>
      <c r="Q35" s="106"/>
      <c r="R35" s="114"/>
    </row>
    <row r="36" spans="2:18" x14ac:dyDescent="0.25">
      <c r="B36" s="112"/>
      <c r="C36" s="106"/>
      <c r="D36" s="106"/>
      <c r="E36" s="106"/>
      <c r="F36" s="106"/>
      <c r="G36" s="106"/>
      <c r="H36" s="114"/>
      <c r="L36" s="112"/>
      <c r="M36" s="106"/>
      <c r="N36" s="106"/>
      <c r="O36" s="106"/>
      <c r="P36" s="106"/>
      <c r="Q36" s="106"/>
      <c r="R36" s="114"/>
    </row>
    <row r="37" spans="2:18" x14ac:dyDescent="0.25">
      <c r="B37" s="112"/>
      <c r="C37" s="107" t="s">
        <v>92</v>
      </c>
      <c r="D37" s="108"/>
      <c r="E37" s="107" t="s">
        <v>89</v>
      </c>
      <c r="F37" s="106"/>
      <c r="G37" s="109" t="s">
        <v>96</v>
      </c>
      <c r="H37" s="114"/>
      <c r="L37" s="112"/>
      <c r="M37" s="107" t="s">
        <v>92</v>
      </c>
      <c r="N37" s="108"/>
      <c r="O37" s="107" t="s">
        <v>89</v>
      </c>
      <c r="P37" s="106"/>
      <c r="Q37" s="109" t="s">
        <v>96</v>
      </c>
      <c r="R37" s="114"/>
    </row>
    <row r="38" spans="2:18" x14ac:dyDescent="0.25">
      <c r="B38" s="112"/>
      <c r="C38" s="117"/>
      <c r="D38" s="117"/>
      <c r="E38" s="117"/>
      <c r="F38" s="106"/>
      <c r="G38" s="105"/>
      <c r="H38" s="114"/>
      <c r="L38" s="112"/>
      <c r="M38" s="117"/>
      <c r="N38" s="117"/>
      <c r="O38" s="117"/>
      <c r="P38" s="106"/>
      <c r="Q38" s="105">
        <v>0</v>
      </c>
      <c r="R38" s="114"/>
    </row>
    <row r="39" spans="2:18" x14ac:dyDescent="0.25">
      <c r="B39" s="112"/>
      <c r="C39" s="117">
        <v>43939</v>
      </c>
      <c r="D39" s="117"/>
      <c r="E39" s="117">
        <v>43945</v>
      </c>
      <c r="F39" s="106"/>
      <c r="G39" s="105">
        <v>20000</v>
      </c>
      <c r="H39" s="114" t="s">
        <v>93</v>
      </c>
      <c r="L39" s="112"/>
      <c r="M39" s="117">
        <v>43939</v>
      </c>
      <c r="N39" s="117"/>
      <c r="O39" s="117">
        <v>43945</v>
      </c>
      <c r="P39" s="106"/>
      <c r="Q39" s="105">
        <v>20000</v>
      </c>
      <c r="R39" s="114" t="s">
        <v>93</v>
      </c>
    </row>
    <row r="40" spans="2:18" x14ac:dyDescent="0.25">
      <c r="B40" s="112"/>
      <c r="C40" s="117"/>
      <c r="D40" s="117"/>
      <c r="E40" s="117"/>
      <c r="F40" s="106"/>
      <c r="G40" s="105"/>
      <c r="H40" s="114"/>
      <c r="L40" s="112"/>
      <c r="M40" s="117"/>
      <c r="N40" s="117"/>
      <c r="O40" s="117"/>
      <c r="P40" s="106"/>
      <c r="Q40" s="105"/>
      <c r="R40" s="114"/>
    </row>
    <row r="41" spans="2:18" x14ac:dyDescent="0.25">
      <c r="B41" s="112"/>
      <c r="C41" s="117">
        <v>43953</v>
      </c>
      <c r="D41" s="117"/>
      <c r="E41" s="117">
        <v>43959</v>
      </c>
      <c r="F41" s="106"/>
      <c r="G41" s="105">
        <v>20000</v>
      </c>
      <c r="H41" s="114" t="s">
        <v>94</v>
      </c>
      <c r="L41" s="112"/>
      <c r="M41" s="117">
        <v>43953</v>
      </c>
      <c r="N41" s="117"/>
      <c r="O41" s="117">
        <v>43959</v>
      </c>
      <c r="P41" s="106"/>
      <c r="Q41" s="105">
        <v>20000</v>
      </c>
      <c r="R41" s="114" t="s">
        <v>94</v>
      </c>
    </row>
    <row r="42" spans="2:18" x14ac:dyDescent="0.25">
      <c r="B42" s="112"/>
      <c r="C42" s="117"/>
      <c r="D42" s="117"/>
      <c r="E42" s="117"/>
      <c r="F42" s="106"/>
      <c r="G42" s="105"/>
      <c r="H42" s="114"/>
      <c r="L42" s="112"/>
      <c r="M42" s="117"/>
      <c r="N42" s="117"/>
      <c r="O42" s="117"/>
      <c r="P42" s="106"/>
      <c r="Q42" s="105"/>
      <c r="R42" s="114"/>
    </row>
    <row r="43" spans="2:18" x14ac:dyDescent="0.25">
      <c r="B43" s="112"/>
      <c r="C43" s="117">
        <v>43967</v>
      </c>
      <c r="D43" s="117"/>
      <c r="E43" s="117">
        <v>43973</v>
      </c>
      <c r="F43" s="106"/>
      <c r="G43" s="105">
        <v>20000</v>
      </c>
      <c r="H43" s="114" t="s">
        <v>94</v>
      </c>
      <c r="L43" s="112"/>
      <c r="M43" s="117">
        <v>43967</v>
      </c>
      <c r="N43" s="117"/>
      <c r="O43" s="117">
        <v>43973</v>
      </c>
      <c r="P43" s="106"/>
      <c r="Q43" s="105">
        <v>20000</v>
      </c>
      <c r="R43" s="114" t="s">
        <v>94</v>
      </c>
    </row>
    <row r="44" spans="2:18" x14ac:dyDescent="0.25">
      <c r="B44" s="112"/>
      <c r="C44" s="117"/>
      <c r="D44" s="117"/>
      <c r="E44" s="117"/>
      <c r="F44" s="106"/>
      <c r="G44" s="105"/>
      <c r="H44" s="114"/>
      <c r="L44" s="112"/>
      <c r="M44" s="117"/>
      <c r="N44" s="117"/>
      <c r="O44" s="117"/>
      <c r="P44" s="106"/>
      <c r="Q44" s="105"/>
      <c r="R44" s="114"/>
    </row>
    <row r="45" spans="2:18" x14ac:dyDescent="0.25">
      <c r="B45" s="112"/>
      <c r="C45" s="117">
        <v>43981</v>
      </c>
      <c r="D45" s="117"/>
      <c r="E45" s="117">
        <v>43987</v>
      </c>
      <c r="F45" s="106"/>
      <c r="G45" s="105">
        <v>20000</v>
      </c>
      <c r="H45" s="114" t="s">
        <v>94</v>
      </c>
      <c r="L45" s="112"/>
      <c r="M45" s="117">
        <v>43981</v>
      </c>
      <c r="N45" s="117"/>
      <c r="O45" s="117">
        <v>43987</v>
      </c>
      <c r="P45" s="106"/>
      <c r="Q45" s="105">
        <v>20000</v>
      </c>
      <c r="R45" s="114" t="s">
        <v>94</v>
      </c>
    </row>
    <row r="46" spans="2:18" x14ac:dyDescent="0.25">
      <c r="B46" s="112"/>
      <c r="C46" s="117"/>
      <c r="D46" s="117"/>
      <c r="E46" s="117"/>
      <c r="F46" s="106"/>
      <c r="G46" s="105"/>
      <c r="H46" s="114"/>
      <c r="L46" s="112"/>
      <c r="M46" s="117"/>
      <c r="N46" s="117"/>
      <c r="O46" s="117"/>
      <c r="P46" s="106"/>
      <c r="Q46" s="105"/>
      <c r="R46" s="114"/>
    </row>
    <row r="47" spans="2:18" x14ac:dyDescent="0.25">
      <c r="B47" s="112"/>
      <c r="C47" s="117">
        <v>43995</v>
      </c>
      <c r="D47" s="117"/>
      <c r="E47" s="117">
        <v>44001</v>
      </c>
      <c r="F47" s="106"/>
      <c r="G47" s="103">
        <v>4000</v>
      </c>
      <c r="H47" s="114" t="s">
        <v>104</v>
      </c>
      <c r="L47" s="112"/>
      <c r="M47" s="117">
        <v>43995</v>
      </c>
      <c r="N47" s="117"/>
      <c r="O47" s="117">
        <v>44001</v>
      </c>
      <c r="P47" s="106"/>
      <c r="Q47" s="103">
        <v>20000</v>
      </c>
      <c r="R47" s="114" t="s">
        <v>105</v>
      </c>
    </row>
    <row r="48" spans="2:18" ht="15.75" thickBot="1" x14ac:dyDescent="0.3">
      <c r="B48" s="112"/>
      <c r="C48" s="117"/>
      <c r="D48" s="117"/>
      <c r="E48" s="117"/>
      <c r="F48" s="106"/>
      <c r="G48" s="104">
        <f>SUM(G38:G47)</f>
        <v>84000</v>
      </c>
      <c r="H48" s="114"/>
      <c r="L48" s="112"/>
      <c r="M48" s="117"/>
      <c r="N48" s="117"/>
      <c r="O48" s="117"/>
      <c r="P48" s="106"/>
      <c r="Q48" s="104">
        <f>SUM(Q38:Q47)</f>
        <v>100000</v>
      </c>
      <c r="R48" s="114"/>
    </row>
    <row r="49" spans="1:18" ht="16.5" thickTop="1" thickBot="1" x14ac:dyDescent="0.3">
      <c r="B49" s="118"/>
      <c r="C49" s="119"/>
      <c r="D49" s="119"/>
      <c r="E49" s="119"/>
      <c r="F49" s="119"/>
      <c r="G49" s="119"/>
      <c r="H49" s="121"/>
      <c r="L49" s="118"/>
      <c r="M49" s="119"/>
      <c r="N49" s="119"/>
      <c r="O49" s="119"/>
      <c r="P49" s="119"/>
      <c r="Q49" s="119"/>
      <c r="R49" s="121"/>
    </row>
    <row r="51" spans="1:18" ht="137.25" customHeight="1" x14ac:dyDescent="0.25">
      <c r="A51" s="174" t="s">
        <v>123</v>
      </c>
      <c r="B51" s="174"/>
      <c r="C51" s="174"/>
      <c r="D51" s="174"/>
      <c r="E51" s="174"/>
      <c r="F51" s="174"/>
      <c r="G51" s="174"/>
      <c r="H51" s="174"/>
      <c r="I51" s="174"/>
      <c r="J51" s="174"/>
      <c r="K51" s="174"/>
    </row>
    <row r="52" spans="1:18" x14ac:dyDescent="0.25">
      <c r="A52" s="99" t="s">
        <v>181</v>
      </c>
    </row>
  </sheetData>
  <mergeCells count="6">
    <mergeCell ref="A1:R1"/>
    <mergeCell ref="A51:K51"/>
    <mergeCell ref="B9:H9"/>
    <mergeCell ref="L9:R9"/>
    <mergeCell ref="B30:H30"/>
    <mergeCell ref="L30:R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Disclaimer</vt:lpstr>
      <vt:lpstr>Estimation Calculator</vt:lpstr>
      <vt:lpstr>Loan Forgiveness Worksheet</vt:lpstr>
      <vt:lpstr>Wage Reduction Wksht - Salary</vt:lpstr>
      <vt:lpstr>Wage Reduction Wksht - Hourly</vt:lpstr>
      <vt:lpstr>Sample Payroll &amp; FTE Calc</vt:lpstr>
      <vt:lpstr>Sample Covered &amp; Alternative</vt:lpstr>
      <vt:lpstr>'Estimation Calculator'!Print_Area</vt:lpstr>
      <vt:lpstr>'Wage Reduction Wksht - Hourly'!Print_Area</vt:lpstr>
      <vt:lpstr>'Wage Reduction Wksht - Salary'!Print_Area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M. Grosso</dc:creator>
  <cp:lastModifiedBy>Jacqueline M. Grosso</cp:lastModifiedBy>
  <cp:lastPrinted>2020-06-09T01:26:56Z</cp:lastPrinted>
  <dcterms:created xsi:type="dcterms:W3CDTF">2020-04-10T19:28:26Z</dcterms:created>
  <dcterms:modified xsi:type="dcterms:W3CDTF">2020-06-17T14:36:24Z</dcterms:modified>
</cp:coreProperties>
</file>